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icth-my.sharepoint.com/personal/natthikak_oic_or_th2/Documents/งานลงทุน/Group-Wide/5 Hearing หลักการ GWS/สำหรับบันทึก hearing ประกาศ นทบ รายงานลงทุน/4. แจ้งเวียนประกาศ/รายงานลงทุน/"/>
    </mc:Choice>
  </mc:AlternateContent>
  <xr:revisionPtr revIDLastSave="250" documentId="13_ncr:1_{0D25DF04-117C-4B87-AD48-3F605D2B86D1}" xr6:coauthVersionLast="47" xr6:coauthVersionMax="47" xr10:uidLastSave="{4F69614F-6353-4076-85D7-ADCB93ADA843}"/>
  <bookViews>
    <workbookView xWindow="-110" yWindow="-110" windowWidth="22620" windowHeight="13500" firstSheet="1" activeTab="8" xr2:uid="{00000000-000D-0000-FFFF-FFFF00000000}"/>
  </bookViews>
  <sheets>
    <sheet name="Sheet1" sheetId="1" state="hidden" r:id="rId1"/>
    <sheet name="เอกสารแนบ 1" sheetId="12" r:id="rId2"/>
    <sheet name="เอกสารแนบ 2" sheetId="13" r:id="rId3"/>
    <sheet name="เอกสารแนบ 3" sheetId="14" r:id="rId4"/>
    <sheet name="เอกสารแนบ 4" sheetId="17" r:id="rId5"/>
    <sheet name="เอกสารแนบ 5" sheetId="15" r:id="rId6"/>
    <sheet name="เอกสารแนบ 6" sheetId="16" r:id="rId7"/>
    <sheet name="เอกสารแนบ 7" sheetId="9" r:id="rId8"/>
    <sheet name="เอกสารแนบ 8" sheetId="10" r:id="rId9"/>
    <sheet name="เอกสารแนบ 9" sheetId="11" r:id="rId10"/>
    <sheet name="Sheet8" sheetId="8" state="hidden" r:id="rId11"/>
  </sheets>
  <definedNames>
    <definedName name="_xlnm._FilterDatabase" localSheetId="7" hidden="1">'เอกสารแนบ 7'!$A$47:$L$47</definedName>
    <definedName name="_xlnm.Print_Titles" localSheetId="1">'เอกสารแนบ 1'!$8:$8</definedName>
    <definedName name="_xlnm.Print_Titles" localSheetId="6">'เอกสารแนบ 6'!$5:$5</definedName>
    <definedName name="_xlnm.Print_Titles" localSheetId="9">'เอกสารแนบ 9'!$11:$11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6" l="1"/>
  <c r="D44" i="16"/>
  <c r="C44" i="16"/>
  <c r="B44" i="16"/>
  <c r="E41" i="16"/>
  <c r="E40" i="16" s="1"/>
  <c r="D41" i="16"/>
  <c r="D40" i="16" s="1"/>
  <c r="C41" i="16"/>
  <c r="C40" i="16" s="1"/>
  <c r="B41" i="16"/>
  <c r="B40" i="16" s="1"/>
  <c r="E36" i="16"/>
  <c r="D36" i="16"/>
  <c r="C36" i="16"/>
  <c r="B36" i="16"/>
  <c r="E33" i="16"/>
  <c r="E28" i="16" s="1"/>
  <c r="D33" i="16"/>
  <c r="D28" i="16" s="1"/>
  <c r="C33" i="16"/>
  <c r="C28" i="16" s="1"/>
  <c r="B33" i="16"/>
  <c r="B28" i="16" s="1"/>
  <c r="E30" i="16"/>
  <c r="D30" i="16"/>
  <c r="C30" i="16"/>
  <c r="B30" i="16"/>
  <c r="E20" i="16"/>
  <c r="D20" i="16"/>
  <c r="C20" i="16"/>
  <c r="B20" i="16"/>
  <c r="E16" i="16"/>
  <c r="D16" i="16"/>
  <c r="C16" i="16"/>
  <c r="B16" i="16"/>
  <c r="E13" i="16"/>
  <c r="D13" i="16"/>
  <c r="C13" i="16"/>
  <c r="B13" i="16"/>
  <c r="E10" i="16"/>
  <c r="E7" i="16" s="1"/>
  <c r="E6" i="16" s="1"/>
  <c r="E53" i="16" s="1"/>
  <c r="D10" i="16"/>
  <c r="D7" i="16" s="1"/>
  <c r="D6" i="16" s="1"/>
  <c r="D53" i="16" s="1"/>
  <c r="C10" i="16"/>
  <c r="C7" i="16" s="1"/>
  <c r="C6" i="16" s="1"/>
  <c r="C53" i="16" s="1"/>
  <c r="B10" i="16"/>
  <c r="B7" i="16" s="1"/>
  <c r="B6" i="16" s="1"/>
  <c r="B53" i="16" s="1"/>
  <c r="B7" i="14"/>
  <c r="B12" i="14" s="1"/>
  <c r="C7" i="14"/>
  <c r="D7" i="14"/>
  <c r="E7" i="14"/>
  <c r="C12" i="14"/>
  <c r="D12" i="14"/>
  <c r="E12" i="14"/>
  <c r="B13" i="14"/>
  <c r="B17" i="14" s="1"/>
  <c r="C13" i="14"/>
  <c r="C17" i="14" s="1"/>
  <c r="D13" i="14"/>
  <c r="D17" i="14" s="1"/>
  <c r="E13" i="14"/>
  <c r="E17" i="14" s="1"/>
  <c r="B56" i="12"/>
  <c r="C52" i="12"/>
  <c r="B52" i="12"/>
  <c r="D52" i="12" s="1"/>
  <c r="B51" i="12"/>
  <c r="D44" i="12"/>
  <c r="C44" i="12"/>
  <c r="B44" i="12"/>
  <c r="C36" i="12"/>
  <c r="C51" i="12" s="1"/>
  <c r="B36" i="12"/>
  <c r="D31" i="12"/>
  <c r="C31" i="12"/>
  <c r="C29" i="12" s="1"/>
  <c r="B31" i="12"/>
  <c r="B29" i="12" s="1"/>
  <c r="D29" i="12" s="1"/>
  <c r="D17" i="12"/>
  <c r="C17" i="12"/>
  <c r="B17" i="12"/>
  <c r="C12" i="12"/>
  <c r="D12" i="12" s="1"/>
  <c r="B12" i="12"/>
  <c r="B9" i="12"/>
  <c r="I24" i="11"/>
  <c r="J24" i="11" s="1"/>
  <c r="I23" i="11"/>
  <c r="J23" i="11" s="1"/>
  <c r="I22" i="11"/>
  <c r="I25" i="11" s="1"/>
  <c r="J25" i="11" s="1"/>
  <c r="O115" i="10"/>
  <c r="N115" i="10"/>
  <c r="M115" i="10"/>
  <c r="M8" i="10" s="1"/>
  <c r="L115" i="10"/>
  <c r="L8" i="10" s="1"/>
  <c r="K115" i="10"/>
  <c r="K8" i="10" s="1"/>
  <c r="J115" i="10"/>
  <c r="J9" i="10" s="1"/>
  <c r="I115" i="10"/>
  <c r="I9" i="10" s="1"/>
  <c r="H115" i="10"/>
  <c r="H8" i="10" s="1"/>
  <c r="G115" i="10"/>
  <c r="G9" i="10" s="1"/>
  <c r="F115" i="10"/>
  <c r="F8" i="10" s="1"/>
  <c r="E115" i="10"/>
  <c r="E9" i="10" s="1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O78" i="10"/>
  <c r="N78" i="10"/>
  <c r="M78" i="10"/>
  <c r="L78" i="10"/>
  <c r="K78" i="10"/>
  <c r="J78" i="10"/>
  <c r="I78" i="10"/>
  <c r="H78" i="10"/>
  <c r="G78" i="10"/>
  <c r="F78" i="10"/>
  <c r="E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O43" i="10"/>
  <c r="N43" i="10"/>
  <c r="M43" i="10"/>
  <c r="L43" i="10"/>
  <c r="K43" i="10"/>
  <c r="J43" i="10"/>
  <c r="I43" i="10"/>
  <c r="H43" i="10"/>
  <c r="G43" i="10"/>
  <c r="F43" i="10"/>
  <c r="E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O9" i="10"/>
  <c r="N9" i="10"/>
  <c r="M9" i="10"/>
  <c r="L9" i="10"/>
  <c r="K9" i="10"/>
  <c r="O8" i="10"/>
  <c r="N8" i="10"/>
  <c r="K53" i="9"/>
  <c r="J53" i="9"/>
  <c r="I53" i="9"/>
  <c r="H53" i="9"/>
  <c r="G53" i="9"/>
  <c r="P43" i="9"/>
  <c r="P9" i="9" s="1"/>
  <c r="O43" i="9"/>
  <c r="O9" i="9" s="1"/>
  <c r="N43" i="9"/>
  <c r="N9" i="9" s="1"/>
  <c r="M43" i="9"/>
  <c r="M9" i="9" s="1"/>
  <c r="L43" i="9"/>
  <c r="L9" i="9" s="1"/>
  <c r="K43" i="9"/>
  <c r="J43" i="9"/>
  <c r="I43" i="9"/>
  <c r="H43" i="9"/>
  <c r="G43" i="9"/>
  <c r="F43" i="9"/>
  <c r="F9" i="9" s="1"/>
  <c r="E43" i="9"/>
  <c r="O8" i="9" s="1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K9" i="9"/>
  <c r="J9" i="9"/>
  <c r="I9" i="9"/>
  <c r="H9" i="9"/>
  <c r="G9" i="9"/>
  <c r="E9" i="9"/>
  <c r="Q8" i="9"/>
  <c r="P8" i="9"/>
  <c r="F8" i="9"/>
  <c r="E8" i="9"/>
  <c r="D51" i="12" l="1"/>
  <c r="C9" i="12"/>
  <c r="D9" i="12" s="1"/>
  <c r="B5" i="12" s="1"/>
  <c r="D36" i="12"/>
  <c r="P115" i="10"/>
  <c r="P43" i="10"/>
  <c r="P78" i="10"/>
  <c r="G8" i="9"/>
  <c r="H8" i="9"/>
  <c r="I8" i="9"/>
  <c r="J8" i="9"/>
  <c r="K8" i="9"/>
  <c r="L8" i="9"/>
  <c r="L53" i="9"/>
  <c r="M8" i="9"/>
  <c r="N8" i="9"/>
  <c r="P9" i="10"/>
  <c r="P8" i="10"/>
  <c r="E8" i="10"/>
  <c r="F9" i="10"/>
  <c r="G8" i="10"/>
  <c r="H9" i="10"/>
  <c r="I8" i="10"/>
  <c r="J8" i="10"/>
  <c r="Q43" i="9"/>
  <c r="Q9" i="9" s="1"/>
  <c r="F51" i="12" l="1"/>
  <c r="F18" i="12"/>
  <c r="F35" i="12"/>
  <c r="F17" i="12"/>
  <c r="F11" i="12"/>
  <c r="F43" i="12"/>
  <c r="F34" i="12"/>
  <c r="F28" i="12"/>
  <c r="F10" i="12"/>
  <c r="F29" i="12"/>
  <c r="F19" i="12"/>
  <c r="F42" i="12"/>
  <c r="F33" i="12"/>
  <c r="F27" i="12"/>
  <c r="F9" i="12"/>
  <c r="F15" i="12"/>
  <c r="F46" i="12"/>
  <c r="F45" i="12"/>
  <c r="F36" i="12"/>
  <c r="F30" i="12"/>
  <c r="F21" i="12"/>
  <c r="F12" i="12"/>
  <c r="F44" i="12"/>
  <c r="F20" i="12"/>
  <c r="F50" i="12"/>
  <c r="F41" i="12"/>
  <c r="F32" i="12"/>
  <c r="F26" i="12"/>
  <c r="F49" i="12"/>
  <c r="F40" i="12"/>
  <c r="F31" i="12"/>
  <c r="F25" i="12"/>
  <c r="F16" i="12"/>
  <c r="F24" i="12"/>
  <c r="F47" i="12"/>
  <c r="F38" i="12"/>
  <c r="F23" i="12"/>
  <c r="F14" i="12"/>
  <c r="F52" i="12"/>
  <c r="F37" i="12"/>
  <c r="F22" i="12"/>
  <c r="F13" i="12"/>
  <c r="F48" i="12"/>
  <c r="F39" i="12"/>
  <c r="E43" i="1"/>
  <c r="D43" i="1"/>
  <c r="F43" i="1" l="1"/>
  <c r="E37" i="1" l="1"/>
  <c r="D37" i="1"/>
  <c r="E46" i="1"/>
  <c r="D46" i="1"/>
  <c r="E45" i="1"/>
  <c r="D45" i="1"/>
  <c r="F44" i="1"/>
  <c r="F42" i="1"/>
  <c r="F41" i="1"/>
  <c r="E40" i="1"/>
  <c r="D40" i="1"/>
  <c r="E39" i="1"/>
  <c r="D39" i="1"/>
  <c r="F36" i="1"/>
  <c r="F34" i="1"/>
  <c r="F33" i="1"/>
  <c r="F32" i="1"/>
  <c r="F30" i="1"/>
  <c r="F29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37" i="1" l="1"/>
  <c r="F39" i="1"/>
  <c r="F40" i="1"/>
  <c r="F45" i="1"/>
  <c r="F46" i="1"/>
</calcChain>
</file>

<file path=xl/sharedStrings.xml><?xml version="1.0" encoding="utf-8"?>
<sst xmlns="http://schemas.openxmlformats.org/spreadsheetml/2006/main" count="565" uniqueCount="415">
  <si>
    <t>เอกสารแนบ 1</t>
  </si>
  <si>
    <t>รายงานการคำนวณสัดส่วนการลงทุนตามประเภทสินทรัพย์</t>
  </si>
  <si>
    <t>บริษัทประกันวินาศภัย</t>
  </si>
  <si>
    <t>ปี :</t>
  </si>
  <si>
    <t>งวดรายงาน :</t>
  </si>
  <si>
    <t>บริษัทประกันภัย :</t>
  </si>
  <si>
    <t/>
  </si>
  <si>
    <t>สินทรัพย์ลงทุน</t>
  </si>
  <si>
    <t>บาท</t>
  </si>
  <si>
    <t>หน่วย : บาท</t>
  </si>
  <si>
    <t>ประเภทการลงทุน
(1)</t>
  </si>
  <si>
    <t>ราคาประเมิน</t>
  </si>
  <si>
    <t>หมายเหตุ
(7)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</si>
  <si>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</si>
  <si>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</si>
  <si>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</si>
  <si>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</si>
  <si>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% ต่อสินทรัพย์ลงทุน
(6)</t>
  </si>
  <si>
    <t>1.การลงทุนในประเทศ</t>
  </si>
  <si>
    <t>1.1 เงินฝากสถาบันการเงินและธนาคารที่มีกฎหมายเฉพาะจัดตั้ง</t>
  </si>
  <si>
    <t>ไม่จำกัด</t>
  </si>
  <si>
    <t>1.2 ตราสารหนี้ภาครัฐไทย</t>
  </si>
  <si>
    <t>1.3 ตราสารหนี้ภาคเอกชนไทย (ไม่นับรวมข้อ 1.4)</t>
  </si>
  <si>
    <t>60</t>
  </si>
  <si>
    <t>1.4 ตราสารหนี้ที่มีลักษณะของสัญญาซื้อขายล่วงหน้าแฝงประเภทไม่คุ้มครองเงินต้น</t>
  </si>
  <si>
    <t>1.5 ตราสารทุน (เพื่อการลงทุน)</t>
  </si>
  <si>
    <t xml:space="preserve">     1.5.1 จดทะเบียนซื้อขายในตลาดหลักทรัพย์</t>
  </si>
  <si>
    <t xml:space="preserve">     1.5.2 ไม่จดทะเบียนซื้อขายในตลาดหลักทรัพย์</t>
  </si>
  <si>
    <t>1.6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</t>
  </si>
  <si>
    <t>1.7 สัญญาซื้อขายล่วงหน้า</t>
  </si>
  <si>
    <t>ไม่เกินมูลค่าความเสี่ยง</t>
  </si>
  <si>
    <t xml:space="preserve">1.8 การให้กู้ยืม และการให้เช่าซื้อรถ (ไม่นับรวมการให้กู้ยืมแก่พนักงานของบริษัท ตามข้อ 1.9) </t>
  </si>
  <si>
    <t>20</t>
  </si>
  <si>
    <t>1.9 การให้กู้ยืมแก่พนักงานของบริษัท</t>
  </si>
  <si>
    <t>5</t>
  </si>
  <si>
    <t xml:space="preserve">1.10 การออกหนังสือค้ำประกันเพื่อเป็นหลักประกันการปฏิบัติตามสัญญาของโครงการต่างๆ </t>
  </si>
  <si>
    <t>1.11 กิจการเงินร่วมลงทุน</t>
  </si>
  <si>
    <t>2. การลงทุนต่างประเทศ</t>
  </si>
  <si>
    <t>2..1 เงินฝากธนาคารต่างประเทศ</t>
  </si>
  <si>
    <t xml:space="preserve">2.2 ตราสารหนี้ต่างประเทศ </t>
  </si>
  <si>
    <t xml:space="preserve">      2.2.1 ตราสารหนี้ต่างประเทศ (ไม่นับรวมตราสารหนี้ ตามข้อ 2.2.2)</t>
  </si>
  <si>
    <t xml:space="preserve">      2.2.2 ตราสารหนี้ต่างประเทศที่มีลักษณะของสัญญาซื้อขายล่วงหน้าแฝงประเภทไม่คุ้มครองเงินต้น</t>
  </si>
  <si>
    <t>2.3 ตราสารทุนต่างประเทศ</t>
  </si>
  <si>
    <t xml:space="preserve">      2.3.1 จดทะเบียนซื้อขายในตลาดหลักทรัพย์</t>
  </si>
  <si>
    <t xml:space="preserve">      2.3.2 ไม่จดทะเบียนซื้อขายในตลาดหลักทรัพย์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</si>
  <si>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          หน่วยลงทุนของกองทุนรวมโครงสร้างพื้นฐาน ใบทรัสต์ของกองทรัสต์เพื่อการลงทุนในโครงสร้างพื้นฐาน                ที่จดทะเบียนจัดตั้งในต่างประเทศ</t>
  </si>
  <si>
    <t xml:space="preserve">2.5 หน่วยลงทุนของกองทุนรวมสินค้าโภคภัณฑ์ที่จดทะเบียนจัดตั้งในต่างประเทศ </t>
  </si>
  <si>
    <t>2.6 กิจการเงินร่วมลงทุน</t>
  </si>
  <si>
    <t xml:space="preserve">2.7 รวมการลงทุนต่างประเทศ (ผลรวม 2.1 ถึง 2.6) </t>
  </si>
  <si>
    <t>3. สินทรัพย์ลงทุนอื่น</t>
  </si>
  <si>
    <t>3.1 ตราสารหนี้ที่มีลักษณะของสัญญาซื้อขายล่วงหน้าแฝงประเภทไม่คุ้มครองเงินต้น</t>
  </si>
  <si>
    <t>3.2 ตราสารทุนที่ไม่ได้จดทะเบียนซื้อขายในตลาดหลักทรัพย์หรือไม่ได้อยู่ระหว่างการดำเนินการกระจายการถือหุ้นรายย่อยตามข้อบังคับตลาดหลักทรัพย์</t>
  </si>
  <si>
    <t>3.3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</si>
  <si>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3.4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</si>
  <si>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3.5 กิจการเงินร่วมลงทุนในและต่างประเทศ</t>
  </si>
  <si>
    <t xml:space="preserve">   รวมสินทรัพย์ลงทุนอื่น (ผลรวม 3.1 ถึง 3.5)</t>
  </si>
  <si>
    <t xml:space="preserve">4. รวมตราสารทุนในและต่างประเทศ </t>
  </si>
  <si>
    <t>5. รวมหน่วยลงทุนของกองทุนรวมอสังหาริมทรัพย์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ที่จดทะเบียนจัดตั้งในประเทศไทยและต่างประเทศ</t>
  </si>
  <si>
    <t>มูลค่าการลงทุนในสกุลเงินตราต่างประเทศ</t>
  </si>
  <si>
    <t>มูลค่าการป้องกันความเสี่ยงจากอัตราแลกเปลี่ยน</t>
  </si>
  <si>
    <t>ร้อยละของการป้องกันความเสี่ยงจากอัตราแลกเปลี่ยน</t>
  </si>
  <si>
    <t>การลงทุนที่กระแสเงินสดรับ-จ่ายสุทธิที่แน่นอน</t>
  </si>
  <si>
    <t xml:space="preserve">ชื่อผู้จัดทำ </t>
  </si>
  <si>
    <t xml:space="preserve">ตำแหน่ง </t>
  </si>
  <si>
    <t xml:space="preserve">โทร </t>
  </si>
  <si>
    <t xml:space="preserve">Email address </t>
  </si>
  <si>
    <t>หมายเหตุ</t>
  </si>
  <si>
    <t>๑.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  ตราสารกึ่งหนี้กึ่งทุนที่ออกโดยบริษัทจำกัด 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</si>
  <si>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๒. มูลค่าสินทรัพย์ให้ใช้ราคาประเมินตามหลักเกณฑ์ที่กำหนดไว้ในประกาศ คปภ. ว่าด้วยการประเมินสินทรัพย์และหนี้สิน</t>
  </si>
  <si>
    <t>3.  ธนาคารที่เป็นรัฐวิสาหกิจ เช่น ธนาคารกรุงไทย ให้ถือเป็นสถาบันการเงิน</t>
  </si>
  <si>
    <t>2.1 เงินฝากธนาคารต่างประเทศ</t>
  </si>
  <si>
    <t>2.7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</si>
  <si>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2.8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</si>
  <si>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 ธนาคารที่เป็นรัฐวิสาหกิจ เช่น ธนาคารกรุงไทย ให้ถือเป็นสถาบันการเงิน</t>
  </si>
  <si>
    <t xml:space="preserve">4. เงินฝากสถาบันการเงิน หมายความรวมถึง ใบรับฝากเงิน และบัตรเงินฝากด้วย </t>
  </si>
  <si>
    <t>6. ตราสารทุนให้นับรวมเฉพาะตราสารทุนเพื่อการลงทุน (จดทะเบียนซื้อขายในตลาด และไม่ได้จดทะเบียนซื้อขายในตลาด)  ทั้งในประเทศและต่างประเทศ  สำหรับตราสารทุนเพื่อการประกอบธุรกิจอื่น ไม่นับรวมในสัดส่วนนี้</t>
  </si>
  <si>
    <t>สินทรัพย์ลงทุน ณ เดือน............................. เท่ากับ................................................        บาท</t>
  </si>
  <si>
    <t>หน่วย: บาท</t>
  </si>
  <si>
    <t>ชื่อผู้ออก/คู่สัญญา
(1)</t>
  </si>
  <si>
    <t>รหัสอ้างอิง
ชื่อผู้ออก/คู่สัญญา
(2)</t>
  </si>
  <si>
    <t>ประเทศ
(3)</t>
  </si>
  <si>
    <t>ประเภทสินทรัพย์ลงทุน
(4)</t>
  </si>
  <si>
    <t>อันดับความน่าเชื่อถือ
(5)</t>
  </si>
  <si>
    <t>มูลค่า
(6)</t>
  </si>
  <si>
    <t>สัดส่วนต่อสินทรัพย์ลงทุน (%)
(7)</t>
  </si>
  <si>
    <t>หมายเหตุ
(8)</t>
  </si>
  <si>
    <t>รหัสอ้างอิง
ชื่อผู้ออก/คู่สัญญา</t>
  </si>
  <si>
    <t>ประเภทสินทรัพย์ลงทุน</t>
  </si>
  <si>
    <t>ชื่อผู้ออก/คู่สัญญา</t>
  </si>
  <si>
    <t>A</t>
  </si>
  <si>
    <t>รัฐบาลไทย ธนาคารแห่งประเทศไทย กระทรวงการคลัง กองทุนเพื่อการฟื้นฟูและพัฒนาระบบสถาบันการเงิน ธนาคารออมสิน</t>
  </si>
  <si>
    <t>B</t>
  </si>
  <si>
    <t>สถาบันการเงินไทย</t>
  </si>
  <si>
    <t>C1</t>
  </si>
  <si>
    <t>องค์การหรือรัฐวิสาหกิจที่มีกฎหมายเฉพาะจัดตั้งขึ้น</t>
  </si>
  <si>
    <t>C2</t>
  </si>
  <si>
    <t xml:space="preserve">บริษัทจำกัดภายใต้โครงการแปลงสินทรัพย์เป็นหลักทรัพย์ที่นำรายได้ทั้งจำนวนไปใช้ในโครงการของราชการ </t>
  </si>
  <si>
    <t>C3</t>
  </si>
  <si>
    <t xml:space="preserve">บริษัทจำกัดที่จดทะเบียนในตลาดหลักทรัพย์ในและต่างประเทศ หรือ บริษัทจำกัดที่อยู่ระหว่างการดำเนินการกระจายการถือหุ้นรายย่อยตามข้อบังคับตลาดหลักทรัพย์แห่งประเทศไทย </t>
  </si>
  <si>
    <t>C4</t>
  </si>
  <si>
    <t xml:space="preserve">บริษัทจำกัดที่ได้รับการจัดอันดับความน่าเชื่อถือไม่ต่ำกว่า Investment grade </t>
  </si>
  <si>
    <t>C5</t>
  </si>
  <si>
    <t xml:space="preserve">บริษัทจำกัดที่ออกตราสารหนี้ที่ได้รับการจัดอันดับความน่าเชื่อถือไม่ต่ำกว่า Investment grade  </t>
  </si>
  <si>
    <t>D</t>
  </si>
  <si>
    <t xml:space="preserve">องค์กรระหว่างประเทศ </t>
  </si>
  <si>
    <t>E</t>
  </si>
  <si>
    <t xml:space="preserve">อื่น ๆ (นอกเหนือจากที่ระบุข้างต้น) </t>
  </si>
  <si>
    <t>ตราสารหนี้ภาคเอกชน</t>
  </si>
  <si>
    <t>พันธบัตรรัฐบาล</t>
  </si>
  <si>
    <t>ตราสารหนี้รัฐวิสาหกิจที่ไม่มีกระทรวงการคลังค้ำประกัน</t>
  </si>
  <si>
    <t>ตราสารหนี้รัฐวิสาหกิจที่มีกระทรวงการคลังค้ำประกัน</t>
  </si>
  <si>
    <t>ตราสารหนี้ที่มีลักษณะของสัญญาซื้อขายล่วงหน้าแฝงคุ้มครองเงินต้นไม่คุ้มครองเงินต้น</t>
  </si>
  <si>
    <t>ตราสารทุน</t>
  </si>
  <si>
    <t>สิทธิเรียกร้องที่เกิดจากการทำสัญญาซื้อขายล่วงหน้าส่วนที่เกินกว่ามูลค่าหลักประกันที่ได้รับจากคู่สัญญา</t>
  </si>
  <si>
    <t>เงินให้กู้ยืม เงินให้เช่าซื้อรถ การรับอาวัล/ค้ำประกัน</t>
  </si>
  <si>
    <t>กิจการเงินร่วมลงทุน</t>
  </si>
  <si>
    <t>หน่วยลงทุนของกองทุนรวมอสังหาริมทรัพย์</t>
  </si>
  <si>
    <t>ใบทรัสต์ของกองทรัสต์เพื่อการลงทุนในอสังหาริมทรัพย์</t>
  </si>
  <si>
    <t>หน่วยลงทุนของกองทุนรวมโครงสร้างพื้นฐาน</t>
  </si>
  <si>
    <t>ใบทรัสต์ของกองทรัสต์เพื่อการลงทุนในโครงสร้างพื้นฐาน</t>
  </si>
  <si>
    <t>รวมทุกประเภทสินทรัพย์ลงทุน (Counter party)</t>
  </si>
  <si>
    <t xml:space="preserve">๓. กรณีนิติบุคคลรายใดรายหนึ่ง สามารถจัดในประเภทผู้ออก/คู่สัญญาในกลุ่ม C ได้มากกว่า 1 ประเภท ให้เลือกกลุ่มใดหนึ่งกลุ่มหนึ่ง เช่น ปตท. สามารถจัดอยู่ในกลุ่ม  C3 และ C4  ให้จัดอยู่ในกลุ่มใดกลุ่มหนึ่ง ( C3 หรือ C4 ) </t>
  </si>
  <si>
    <t>งวดปัจจุบัน</t>
  </si>
  <si>
    <t>งวดก่อน</t>
  </si>
  <si>
    <t>3) เงินให้กู้แก่บุคคลทั่วไประหว่างงวด</t>
  </si>
  <si>
    <t xml:space="preserve">    3.1 บ้านและที่ดินจัดสรร</t>
  </si>
  <si>
    <t xml:space="preserve">    3.2 คอนโดมิเนียมอยู่อาศัย</t>
  </si>
  <si>
    <t xml:space="preserve">    3.3 อาคารพาณิชย์</t>
  </si>
  <si>
    <t>หมายเหตุ
(7)</t>
  </si>
  <si>
    <t>หมายเหตุ
(6)</t>
  </si>
  <si>
    <t>1.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</si>
  <si>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หน่วยลงทุนของกองทุนรวม</t>
  </si>
  <si>
    <t>7. การตั้งชื่อ file: รหัสบริษัท_PL_เดือนปี เช่น  1001_PL_0963</t>
  </si>
  <si>
    <t>9. มูลค่าการป้องกันความเสี่ยงจากอัตราแลกเปลี่ยน หมายถึง กระแสเงินสดรับในอนาคตทุกจำนวนจากการทำสัญญาป้องกันความเสี่ยงอัตราแลกเปลี่ยน</t>
  </si>
  <si>
    <t>8. มูลค่าการลงทุนในสกุลเงินตราต่างประเทศ หมายถึง กระแสเงินสดรับในอนาคตทุกจำนวน (ทั้งดอกเบี้ยรับ (coupon) และเงินต้น) โดยเทียบเคียงเป็นสกุลเงินบาท</t>
  </si>
  <si>
    <t>6. กรณีเป็นการลงทุนในกองทุนรวมไม่ใช้หลักการ look through โดยรายการชื่อผู้ออก/คู่สัญญา ให้กรอก ชื่อคู่สัญญาเป็นชื่อกองทุนและชื่อบลจ.</t>
  </si>
  <si>
    <t>เงินฝากสถาบันการเงินและธนาคารที่มีกฎหมายเฉพาะจัดตั้ง (เฉพาะส่วนที่เกินจากที่ได้รับความคุ้มครองภายใต้กฎหมายว่าด้วยการคุ้มครองเงินฝาก)</t>
  </si>
  <si>
    <t>3.6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</si>
  <si>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5. ตราสารหนี้ภาครัฐไทย หมายถึง ตราสารหนี้ที่ออก สั่งจ่าย รับรอง รับอาวัล หรือค้ำประกัน โดยรัฐบาลไทย ธนาคารแห่งประเทศไทย กระทรวงการคลัง หรือกองทุนเพื่อการฟื้นฟูและพัฒนาระบบสถาบันการเงิน ทั้งนี้ ให้นับรวมตราสารหนี้ที่ค้ำประกันโดยกระทรวงการคลัง และสลากออมสิน</t>
  </si>
  <si>
    <t>8. การตั้งชื่อแผ่นงาน (sheet) "เอกสารแนบ 2"</t>
  </si>
  <si>
    <t xml:space="preserve">1. ข้อ 2 และข้อ 3 หมายถึง เงินให้กู้แก่ผู้ซื้อบ้าน ผู้ปลูกสร้าง หรือผู้ซ่อมแซมต่อเติมบ้านของตนเอง และให้รวมถึงผู้ให้กู้เพื่อซื้อตึกแถว หรืออาคารพาณิชย์ที่ใช้อยู่อาศัยด้วย </t>
  </si>
  <si>
    <t>3. การตั้งชื่อแผ่นงาน (sheet) "เอกสารแนบ 3"</t>
  </si>
  <si>
    <t>๒. กรณีนิติบุคคลรายใดรายหนึ่ง สามารถจัดในประเภทผู้ออก/คู่สัญญาได้มากกว่า 1 ประเภท ให้จัดกลุ่มที่ได้ limit สูงกว่า  ตัวอย่างเช่น ธนาคารกรุงไทย สามารถจัดอยู่ในกลุ่ม  B และ C4  ให้จัดในกลุ่ม B</t>
  </si>
  <si>
    <t>๑. ให้ระบุชื่อผู้ออก / คู่สัญญาที่เกิดจากธุรกรรมการลงทุน เฉพาะที่เป็นนิติบุคคลเท่านั้น</t>
  </si>
  <si>
    <t>๔. ชื่อประเทศ หมายถึง ประเทศที่ผู้ออก/คู่สัญญาจดทะเบียนจัดตั้ง ทั้งนี้ ยกเว้นสาขา ให้อ้างอิงบริษัทแม่ เช่น ธนาคารกรุงเทพ สาขาฮ่องกง ให้ถือว่าผู้ออกเป็นประเทศไทย</t>
  </si>
  <si>
    <t>๕. อันดับความน่าเชื่อถือ หมายถึง อันดับความน่าเชื่อถือของตราสารหนี้ ทั้งนี้ ในกรณีที่ชื่อผู้ออก/คู่สัญญา ประเภท C5  แต่บริษัทมิได้ลงทุนในตราสารหนี้ของบริษัทจำกัดรายนั้น ให้กรอกอันดับความน่าเชื่อถือของตราสารหนี้ที่บริษัทจำกัดรายนั้นได้รับ หรืออันดับความน่าเชื่อถือของบริษัทนั้นๆ ทั้งนี้ในกรณีที่เป็นรัฐบาล ธนาคารแห่งประเทศไทย หรือกองทุนรวมให้เว้นว่าง</t>
  </si>
  <si>
    <t>บริษัท</t>
  </si>
  <si>
    <t>งวดรายงาน (วว/ดด/ปปปป)</t>
  </si>
  <si>
    <t>ราคาประเมินสินทรัพย์รวม ณ สิ้นงวด (บาท)</t>
  </si>
  <si>
    <t>เงินกองทุนที่สามารถใช้ได้ (TCA) ณ สิ้นงวด (บาท)</t>
  </si>
  <si>
    <t>สัดส่วนต่อสินทรัพย์รวม (%)</t>
  </si>
  <si>
    <t>สัดส่วนต่อเงินกองทุน (%)</t>
  </si>
  <si>
    <t>การลงทุนโดยตรง</t>
  </si>
  <si>
    <t>(1)
ลำดับ</t>
  </si>
  <si>
    <t>(2)
ชื่อนิติบุคคล</t>
  </si>
  <si>
    <t>(3)
เลขประจำตัวนิติบุคคล</t>
  </si>
  <si>
    <t>(4)
ความสัมพันธ์</t>
  </si>
  <si>
    <t>(5.1) เงินฝาก</t>
  </si>
  <si>
    <t>(5.2) ตราสารหนี้</t>
  </si>
  <si>
    <t>(5.3) ตราสารกึ่งหนี้กึ่งทุน</t>
  </si>
  <si>
    <t>(5.4) ตราสารทุน</t>
  </si>
  <si>
    <t>(5.5) หน่วยลงทุน</t>
  </si>
  <si>
    <t>(5.6) อนุพันธ์</t>
  </si>
  <si>
    <t>(5.7) ตราสารหนี้ที่มีอนุพันธ์แฝง</t>
  </si>
  <si>
    <t>(5.8) เงินให้กู้ยืม ให้เช่าซื้อรถ 
รับอาวัลตั๋วเงิน และออกหนังสือค้ำประกัน</t>
  </si>
  <si>
    <t>(5.9) หลักทรัพย์ยืมและให้ยืม</t>
  </si>
  <si>
    <t>(5.10) หลักทรัพย์ซื้อหรือขายคืน</t>
  </si>
  <si>
    <t>(5.11) กิจการเงินร่วมลงทุน</t>
  </si>
  <si>
    <t>(5.12) การประกอบธุรกิจอื่น</t>
  </si>
  <si>
    <t>รวม</t>
  </si>
  <si>
    <t>การลงทุนผ่านหน่วยลงทุน</t>
  </si>
  <si>
    <t>(5)
ชื่อกองทุน</t>
  </si>
  <si>
    <t>(6.1) เงินฝาก</t>
  </si>
  <si>
    <t>(6.2) ตราสารหนี้</t>
  </si>
  <si>
    <t>(6.3) ตราสารกึ่งหนี้กึ่งทุน</t>
  </si>
  <si>
    <t>(6.4) ตราสารทุน</t>
  </si>
  <si>
    <t xml:space="preserve">(6.5) อื่นๆ </t>
  </si>
  <si>
    <t>1) กิจการที่มีความเชื่อมโยงกับบริษัทภายใต้รายงานนี้ ให้บริษัทระบุทั้ง ก) บริษัทแม่ บริษัทลูก บริษัทร่วม และกิจการที่มีผลประโยชน์เกี่ยวข้องกับบริษัท</t>
  </si>
  <si>
    <t>2) ราคาประเมินสินทรัพย์ลงทุน ณ สิ้นงวด ใช้ข้อมูลเดียวกันกับที่รายงานในรายงานการคำนวณสัดส่วนการลงทุนตามประเภทสินทรัพย์รายเดือน</t>
  </si>
  <si>
    <t xml:space="preserve">3)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</si>
  <si>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4)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</si>
  <si>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5)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</si>
  <si>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6) ความสัมพันธ์ตามคอลัมน์ (4) ให้เลือกระบุได้อย่างใดอย่างหนึ่ง ดังต่อไปนี้</t>
  </si>
  <si>
    <t xml:space="preserve">   - บริษัทแม่ </t>
  </si>
  <si>
    <t xml:space="preserve">   - บริษัทลูก </t>
  </si>
  <si>
    <t xml:space="preserve">   - บริษัทร่วม</t>
  </si>
  <si>
    <t xml:space="preserve">   - กิจการที่มีผลประโยชน์เกี่ยวข้องกับบริษัท </t>
  </si>
  <si>
    <t xml:space="preserve">  ทั้งนี้ ในกรณีที่กิจการเข้าข่ายมีความเชื่อมโยงกับบริษัทมากกว่า 1 รูปแบบ ให้บริษัทเลือกความสัมพันธ์ที่อยู่ลำดับบนสุดเพียงลำดับเดียว</t>
  </si>
  <si>
    <t>7) ราคาประเมินของสินทรัพย์ลงทุนให้ระบุส่วนที่ลงทุนเอง และสำหรับการลงทุนผ่านหน่วยลงทุน หากบริษัทมีข้อมูลที่สามารถระบุผู้ออกสินทรัพย์หรือคู่สัญญาของสินทรัพย์ภายใต้หน่วยลงทุนของกองทุนได้</t>
  </si>
  <si>
    <t xml:space="preserve">  โปรดระบุ ในตารางการลงทุนผ่านหน่วยลงทุน</t>
  </si>
  <si>
    <t xml:space="preserve">8)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</si>
  <si>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>9) มูลค่ารวมการประกอบธุรกิจอื่น 5.12 ให้ตรวจสอบว่ามีมูลค่ารวมตรงกันกับมูลค่ารวมที่ให้ข้อมูลในเอกสารแนบ 9</t>
  </si>
  <si>
    <t>10)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</si>
  <si>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11) การตั้งชื่อไฟล์: ปี เดือน_รหัสบริษัท เช่น 2568 01_XXXX</t>
  </si>
  <si>
    <t>12) การตั้งชื่อแผ่นงาน (sheet) 'เอกสารแนบ 7'</t>
  </si>
  <si>
    <t>ยอดยกมา (Beginning Balance)</t>
  </si>
  <si>
    <t>ราคาประเมิน (ลงทุนเอง และลงทุนผ่านหน่วยลงทุน)</t>
  </si>
  <si>
    <t>ยอดธุรกรรม/กิจกรรมที่เกิดขึ้น</t>
  </si>
  <si>
    <t>วันที่เกิดธุรกรรมหรือกิจกรรม*
(DD/MM/YYYY)</t>
  </si>
  <si>
    <t>เหตุผล :</t>
  </si>
  <si>
    <t>ยอดคงเหลือ (Ending Balance)</t>
  </si>
  <si>
    <t>1) กิจการที่มีความเชื่อมโยงกับบริษัทภายใต้รายงานนี้ ให้บริษัทระบุเป็นบริษัทลูก</t>
  </si>
  <si>
    <t>6) ราคาประเมินของสินทรัพย์ลงทุนให้ระบุส่วนที่ลงทุนเอง</t>
  </si>
  <si>
    <t xml:space="preserve">7)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</si>
  <si>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 xml:space="preserve">8) ยอดยกมา ให้ระบุรายการตามราคาประเมินของสินทรัพย์ลงทุน ณ วันสิ้นเดือนก่อนหน้าเดือนที่เกิดธุรกรรม เว้นแต่กรณีมีธุรกรรมเกิดขึ้นระหว่างเดือน ให้ระบุราคาประเมิน ณ วันที่เกิดธุรกรรมก่อนหน้า </t>
  </si>
  <si>
    <t xml:space="preserve">   ยกตัวอย่างเช่น เมื่อเกิดธุรกรรมวันที่ 1 มีนาคม บริษัทจะต้องนำส่งรายงานฉบับนี้ภายใน 72 ชั่วโมง (ภายในวันที่ 4 มีนาคม) โดยบริษัทต้องระบุยอดยกมา โดยใช้ราคาประเมิน ณ เดือนกุมภาพันธ์ แต่หากไม่สามารถประเมินราคา ณ เดือนกุมภาพันธ์ ได้</t>
  </si>
  <si>
    <t xml:space="preserve">   อนุโลมให้ใช้ยอดยกมา โดยใช้ราคาประเมิน ณ เดือนมกราคมได้ อย่างไรก็ตาม หากบริษัททำธุรกรรมอีกครั้งในวันที่ 7 มีนาคม ยอดยกมาที่บริษัทต้องระบุ จะเป็นยอดธุรกรรมสะสม ณ วันที่ 1 มีนาคม (วันที่เกิดธุรกรรมครั้งล่าสุด) ด้วย</t>
  </si>
  <si>
    <t>9)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</si>
  <si>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10) การตั้งชื่อไฟล์: ปี เดือน_รหัสบริษัท เช่น 2568 01_XXXX</t>
  </si>
  <si>
    <t>11) การตั้งชื่อแผ่นงาน (sheet) 'เอกสารแนบ 8'</t>
  </si>
  <si>
    <t>ราคาประเมินสินทรัพย์ลงทุน ณ สิ้นงวด (บาท)</t>
  </si>
  <si>
    <t>อัตราส่วนความเพียงพอของเงินกองทุน (%)</t>
  </si>
  <si>
    <t>(1)
การประกอบธุรกิจอื่น</t>
  </si>
  <si>
    <t>(2)
ชื่อนิติบุคตล</t>
  </si>
  <si>
    <t>(4)
ประเทศ</t>
  </si>
  <si>
    <t>(5)
สัดส่วนการถือตราสารทุน (%)</t>
  </si>
  <si>
    <t>(6)
อำนาจควบคุมของบริษัท
(มี/ไม่มี)</t>
  </si>
  <si>
    <t>(7)
วันที่เริ่มต้น
(วว/ดด/ปปปป)</t>
  </si>
  <si>
    <t>(8)
ราคาซื้อตราสารทุน
ณ เริ่มแรก
(บาท)</t>
  </si>
  <si>
    <t>(9)
ราคาประเมินตราสารทุน ณ ปัจจุบัน
(บาท)</t>
  </si>
  <si>
    <t>ส่วนที่ 3 การถือตราสารทุนเพื่อวัตถุประสงค์ในการประกอบธุรกิจอื่น (ข้อ 70 (3))</t>
  </si>
  <si>
    <t>1. การถือตราสารทุนตั้งแต่ร้อยละสิบขึ้นไปของจำนวนตราสารทุนที่ออกจำหน่ายได้แล้วทั้งหมดของนิติบุคคลที่จัดตั้งขึ้นตามกฎหมายต่างประเทศ โดยนิติบุคคลนั้น  ต้องได้รับใบอนุญาตประกอบธุรกิจประกันภัย หรือประกอบธุรกิจหลักโดยการถือตราสารทุนในบริษัทประกันภัยต่างประเทศ (ข้อ 75)</t>
  </si>
  <si>
    <t xml:space="preserve">2. การถือตราสารทุนตั้งแต่ร้อยละยี่สิบขึ้นไปของจำนวนตราสารทุน  ที่ออกจำหน่ายได้แล้วทั้งหมดของนิติบุคคล ซึ่งมีลักษณะและประกอบกิจการอย่างหนึ่งอย่างใด ดังต่อไปนี้ </t>
  </si>
  <si>
    <t>(1) บริษัทจำกัดที่จัดตั้งขึ้นเพื่อประกอบกิจการอันเป็นประโยชน์ต่อธุรกิจประกันภัยโดยส่วนรวม (ข้อ 76(1))</t>
  </si>
  <si>
    <t>(2) บริษัทจำกัดที่ได้รับใบอนุญาตเป็นนายหน้าประกันภัย เฉพาะในส่วนนายหน้าประกันวินาศภัยตามกฎหมายว่าด้วยการประกันวินาศภัย หรือจัดตั้งขึ้นเพื่อขอรับใบอนุญาตเป็นนายหน้าประกันวินาศภัย ตามกฎหมายว่าด้วยการประกันวินาศภัย (ข้อ 76(2))</t>
  </si>
  <si>
    <t>(4) บริษัทประกันชีวิตตามกฎหมายว่าด้วยการประกันชีวิต หรือบริษัทประกัน  วินาศภัยตามกฎหมายว่าด้วยการประกันวินาศภัย โดยมีวัตถุประสงค์เพื่อการแก้ไขฐานะการเงินหรือการดำเนินกิจการ (ข้อ 76(4))</t>
  </si>
  <si>
    <t>(5) นิติบุคคลที่จัดตั้งขึ้นเพื่อประกอบกิจการสถานพยาบาลในประเทศไทย (ข้อ 76 (5)(ก))</t>
  </si>
  <si>
    <t>(6) นิติบุคคลที่จัดตั้งขึ้นเพื่อประกอบกิจการการดูแลผู้สูงอายุและผู้มีภาวะพึ่งพิงในประเทศไทย (ข้อ 76 (5)(ข))</t>
  </si>
  <si>
    <t>(7) นิติบุคคลที่จัดตั้งขึ้นเพื่อประกอบกิจการที่ประกอบธุรกิจเทคโนโลยีที่เป็นประโยชน์ต่อธุรกิจประกันภัย (ข้อ 76 (5)(ค))</t>
  </si>
  <si>
    <t>รวม มูลค่าเงินลงทุนในการถือตราสารทุนของนิติบุคคลเพื่อการประกอบธุรกิจอื่น</t>
  </si>
  <si>
    <t xml:space="preserve">รวม มูลค่ารวมของตราสารทุนตามข้อ 76 (5) (ก) และ (ข) ต้องไม่เกินร้อยละ 10 ของสินทรัพย์ลงทุนของบริษัท </t>
  </si>
  <si>
    <t>รวม มูลค่ารวมของตราสารทุนตามข้อ 76 (5) (ค) ต้องไม่เกินร้อยละ 3 ของสินทรัพย์ลงทุนของบริษัท</t>
  </si>
  <si>
    <t>รวม มูลค่ารวมของตราสารทุนที่บริษัทถือเพื่อการประกอบธุรกิจอื่นทั้งหมดต้องไม่เกินร้อยละ 10 ของสินทรัพย์รวมของบริษัท</t>
  </si>
  <si>
    <t>ชื่อผู้จัดทำ: ……........................................</t>
  </si>
  <si>
    <t>ตำแหน่ง: ………........................................</t>
  </si>
  <si>
    <t>โทร.: ..........................................................</t>
  </si>
  <si>
    <t>อีเมล: ……...................................................</t>
  </si>
  <si>
    <t xml:space="preserve">1)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</si>
  <si>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2)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</si>
  <si>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3)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</si>
  <si>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4) ชื่อประเทศตามคอลัมน์ (4) หมายถึง ประเทศที่ผู้ออก/คู่สัญญาจดทะเบียนจัดตั้ง</t>
  </si>
  <si>
    <t>5) วันที่เริ่มต้นตามคอลัมน์ (7) ให้ระบุวันที่เข้าถือหรือได้มาซึ่งตราสารทุน</t>
  </si>
  <si>
    <t>6) ราคาซื้อตราสารทุน ณ เริ่มแรก ตามคอลัมน์ (8) ให้ระบุมูลค่าตราสารทุน ณ วันที่เข้าถือหรือได้มาซึ่งตราสารทุน</t>
  </si>
  <si>
    <t>7) ราคาประเมินตราสารทุน ณ ปัจจุบัน ตามคอลัมน์ (9) ให้ระบุราคาประเมินของตราสารทุน ณ วันสิ้นงวด</t>
  </si>
  <si>
    <t>8)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</si>
  <si>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9) การตั้งชื่อไฟล์: ปี เดือน_รหัสบริษัท เช่น 2568 01_XXXX</t>
  </si>
  <si>
    <t>10) การตั้งชื่อแผ่นงาน (sheet) 'เอกสารแนบ 9'</t>
  </si>
  <si>
    <t>เอกสารแนบ 1: รายงานการคำนวณสัดส่วนการลงทุนตามประเภทสินทรัพย์</t>
  </si>
  <si>
    <t>งวดรายงาน</t>
  </si>
  <si>
    <t>ประเภทสินทรัพย์ (1)</t>
  </si>
  <si>
    <t>ลงทุนโดยตรง (2)</t>
  </si>
  <si>
    <t>ลงทุนผ่านหน่วยลงทุน (3)</t>
  </si>
  <si>
    <t>รวม (4) = (2) + (3)</t>
  </si>
  <si>
    <t>% ต่อสินทรัพย์ลงทุน
ตามประกาศฯ (5)</t>
  </si>
  <si>
    <t>% ต่อสินทรัพย์ลงทุน (6)</t>
  </si>
  <si>
    <t>หมายเหตุ (7)</t>
  </si>
  <si>
    <t>1.3.2 ตราสารหนี้ที่มีลักษณะของสัญญาซื้อขายล่วงหน้าแฝงประเภทไม่คุ้มครองเงินต้น</t>
  </si>
  <si>
    <t>1.3.3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</si>
  <si>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1.3.4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</si>
  <si>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1.4.1 จดทะเบียนซื้อขายในตลาดหลักทรัพย์</t>
  </si>
  <si>
    <t>1.4.2 ไม่จดทะเบียนซื้อขายในตลาดหลักทรัพย์</t>
  </si>
  <si>
    <t>1.5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</t>
  </si>
  <si>
    <t xml:space="preserve">1.6 หน่วยลงทุนของกองทุนรวมสินค้าโภคภัณฑ์ที่จดทะเบียนจัดตั้งในประเทศ </t>
  </si>
  <si>
    <t>1.8 การให้กู้ยืม และการให้เช่าซื้อรถ (ไม่นับรวมการให้กู้ยืมแก่พนักงานของบริษัท ตามข้อ 1.9)</t>
  </si>
  <si>
    <t>1.12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</si>
  <si>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1.13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</si>
  <si>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2.2.2 ตราสารหนี้ต่างประเทศที่มีลักษณะของสัญญาซื้อขายล่วงหน้าแฝงประเภทไม่คุ้มครองเงินต้น</t>
  </si>
  <si>
    <t>2.2.3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</si>
  <si>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2.2.4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</si>
  <si>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ใบทรัสต์ของกองทรัสต์เพื่อการลงทุนในโครงสร้างพื้นฐานที่จดทะเบียนจัดตั้งในต่างประเทศ</t>
  </si>
  <si>
    <t>มูลค่าเงินลงทุนในสกุลเงินต่างประเทศที่กระแสเงินสดรับ-จ่ายมีความแน่นอน</t>
  </si>
  <si>
    <t>มูลค่าเงินลงทุนที่ป้องกันความเสี่ยงด้านอัตราแลกเปลี่ยน (บาท)</t>
  </si>
  <si>
    <t>% การป้องกันความเสี่ยงด้านอัตราแลกเปลี่ยน</t>
  </si>
  <si>
    <t>1.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ตราสารกึ่งหนี้กึ่งทุนที่ออกโดยบริษัทจำกัด 
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</si>
  <si>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2.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</si>
  <si>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7. หน่วยลงทุนของกองทุนรวมที่ลงทุนในสินทรัพย์ที่บริษัทสามารถลงทุนได้โดยตรง ใช้วิธี look through  นับรวม product limit กับการลงทุนในตราสารประเภทเดียวกันที่บริษัทลงทุนโดยตรง (ข้อมูลสัดส่วนการลงทุนของกองทุนรวม พิจารณาจากรายงานประจำปีของกองทุนรวม หรือ 
fund fact sheet รายไตรมาสล่าสุดที่ได้รับการรับรองหรือสอบทานความถูกต้อง)  หากไม่สามารถแยกองค์ประกอบของการลงทุนของกองทุนรวมได้ ในแสดงในรายการหน่วยลงทุนของกองทุนรวมที่ไม่สามารถแยกองค์ประกอบได้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</si>
  <si>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10. รายการที่ 1.6 และ 2.2.4 ให้กรอกเฉพาะกรณีที่กองทุนที่บริษัทได้ถือหน่วยลงทุน ณ วันที่ลงทุน นั้น มีสัดส่วนมีการลงทุนในตราสารหนี้ที่มีอันดับความน่าเชื่อถือต่ำกว่าระดับที่สามารถลงทุนได้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ไม่เกินร้อยละ 10 ของมูลค่าสินทรัพย์สุทธิ (NAV)  
แต่ภายหลังจากนั้น มีกองทุนดังกล่าวมีสัดส่วนการลงทุนในตราสารหนี้ดังกล่าวเกินร้อยละ 10 ของ NAV เท่านั้น มิใช่เป็นการอนุญาตให้บริษัทลงทุนในกองทุนที่มีนโยบาย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หรือไม่ได้รับการจัดอันดับความน่าเชื่อถือเกินร้อยละ ๑๐ ของ NAV</t>
  </si>
  <si>
    <t>11. การตั้งชื่อไฟล์: ปี เดือน_รหัสบริษัท เช่น 2567 01_XXXX</t>
  </si>
  <si>
    <t>12.การตั้งชื่อแผ่นงาน (sheet) 'เอกสารแนบ 1'</t>
  </si>
  <si>
    <t>2. การตั้งชื่อไฟล์: ปี เดือน_รหัสบริษัท เช่น 2567 01_XXXX</t>
  </si>
  <si>
    <t>รวมเงินให้กู้แก่บุคคลทั่วไประหว่างงวด</t>
  </si>
  <si>
    <t>รวมเงินให้กู้เพื่ออยู่อาศัยคงค้าง</t>
  </si>
  <si>
    <t>2. เงินให้กู้แก่บุคคลทั่วไปคงค้าง</t>
  </si>
  <si>
    <t>1.3 การจัดสร้างอาคารพาณิชย์</t>
  </si>
  <si>
    <t>1.2 การจัดสร้างคอนโดมิเนียมอยู่อาศัย/แฟลตให้เช่า</t>
  </si>
  <si>
    <t>1.1 การจัดสรรที่ดินและบ้านอยู่อาศัย</t>
  </si>
  <si>
    <t>1. เงินให้กู้แก่ผู้ประกอบการเพื่อพัฒนาโครงการคงค้าง</t>
  </si>
  <si>
    <t>หมายเหตุ (6)</t>
  </si>
  <si>
    <t>จำนวนเงิน (บาท) (5)</t>
  </si>
  <si>
    <t>จำนวนผู้กู้ (ราย) (4)</t>
  </si>
  <si>
    <t>จำนวนเงิน (บาท) (3)</t>
  </si>
  <si>
    <t>จำนวนผู้กู้ (ราย) (2)</t>
  </si>
  <si>
    <t>รายการ (1)</t>
  </si>
  <si>
    <t>เอกสารแนบ 3: รายงานข้อมูลสินเชื่อเพื่อที่อยู่อาศัย</t>
  </si>
  <si>
    <t>เอกสารแนบ 5: รายงานแสดงรายละเอียดการลงทุนของกิจการเงินร่วมลงทุน</t>
  </si>
  <si>
    <t xml:space="preserve">ลำดับ
</t>
  </si>
  <si>
    <t>ชื่อกองทุน / กองทรัสต์ / บริษัท (1)</t>
  </si>
  <si>
    <t>ผู้จัดการกองทุน / กองทรัสต์ (2)</t>
  </si>
  <si>
    <t>รายชื่อหลักทรัพย์ (3)</t>
  </si>
  <si>
    <t>ประเภทอุตสาหกรรม (4)</t>
  </si>
  <si>
    <t>ประเทศ (5)</t>
  </si>
  <si>
    <t>% การลงทุน (6)</t>
  </si>
  <si>
    <t xml:space="preserve">1. รายชื่อหลักทรัพย์ หมายถึง บริษัท / หลักทรัพย์ ที่กองทุนรวม กองทรัสต์ หริอบริษัทที่ประกอบธุรกิจ PE ลงทุน / เข้าซื้อกิจการ </t>
  </si>
  <si>
    <t xml:space="preserve">2. % การลงทุน หมายถึง ร้อยละของกิจการที่ PE เข้าลงทุน ต่อมูลค่ากองทุน PE หรือนิติบุคคลที่ประกอบธุรกิจ PE </t>
  </si>
  <si>
    <t>3. รายการหมายเหตุ ให้ใส่วันที่ที่มีการเผยแพร่รายละเอียดการลงทุนของกอง PE ที่บริษัทใช้ในการกรอกข้อมูล</t>
  </si>
  <si>
    <t>4. กรณี Fund of Fund ให้กรอกเฉพาะชื่อกองทุนที่กอง PE นั้นลงทุน โดยไม่ต้องกรอกประเภทอุตสาหกรรม ทั้งนี้ ในหัวข้อ 'ประเทศ' ให้กรอกว่ากองทุนนั้นจัดตั้งในประเทศใด</t>
  </si>
  <si>
    <t>5. การตั้งชื่อไฟล์: ปี เดือน_รหัสบริษัท เช่น 2567 01_XXXX</t>
  </si>
  <si>
    <t>6. การตั้งชื่อแผ่นงาน (sheet) 'เอกสารแนบ 5'</t>
  </si>
  <si>
    <t>เอกสารแนบ 6: รายงานการคำนวณผลตอบแทนจากการลงทุนและการประกอบธุรกิจอื่น</t>
  </si>
  <si>
    <t>มูลค่าสินทรัพย์ (2)</t>
  </si>
  <si>
    <t>ดอกเบี้ยรับ / เงินปันผลรับ (3)</t>
  </si>
  <si>
    <t>รายได้ค่าเช่า / อื่น ๆ (4)</t>
  </si>
  <si>
    <t>กำไร (ขาดทุน) จาก
การขายสินทรัพย์ (5)</t>
  </si>
  <si>
    <t>1.1.1 เงินฝากสถาบันการเงินและธนาคารที่มีกฎหมายเฉพาะจัดตั้งในประเทศ</t>
  </si>
  <si>
    <t>1.1.2 ตราสารหนี้ภาครัฐไทย</t>
  </si>
  <si>
    <t xml:space="preserve">1.1.3 ตราสารหนี้ภาคเอกชนไทย </t>
  </si>
  <si>
    <t>ก) ตราสารหนี้ไม่ด้อยสิทธิ์</t>
  </si>
  <si>
    <t>ข) ตราสารหนี้ด้อยสิทธิ์</t>
  </si>
  <si>
    <t>1.1.4 ตราสารทุน (เพื่อการลงทุน) ในประเทศ</t>
  </si>
  <si>
    <t>ก) จดทะเบียนในตลาดหลักทรัพย์ในประเทศ</t>
  </si>
  <si>
    <t>ข) ไม่ได้จดทะเบียนในตลาดหลักทรัพย์ในประเทศ</t>
  </si>
  <si>
    <t>1.1.5 หน่วยลงทุนที่จดทะเบียนจัดตั้งในประเทศไทย</t>
  </si>
  <si>
    <t>ก)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</si>
  <si>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1.1.5 ก) และข้อ 1.1.9</t>
  </si>
  <si>
    <t>1.1.6 สัญญาซื้อขายล่วงหน้า</t>
  </si>
  <si>
    <t>1.1.7 การให้กู้ยืมในประเทศ</t>
  </si>
  <si>
    <t>ก) การให้กู้ยืมแก่พนักงานของบริษัท</t>
  </si>
  <si>
    <t>ข) การให้กู้ยืมแก่บุคคลทั่วไป กรณีสินเชื่อเพื่อที่อยู่อาศัย</t>
  </si>
  <si>
    <t>ค) การให้กู้ยืมแก่บุคคลทั่วไป กรณีทั่วไป (ไม่นับรวมข้อ 1.1.7 ข))</t>
  </si>
  <si>
    <t>ง) การให้กู้ยืมแก่นิติบุคคล</t>
  </si>
  <si>
    <t>จ) การให้เช่าซื้อรถ</t>
  </si>
  <si>
    <t>1.1.8 การออกหนังสือค้ำประกันเพื่อเป็นหลักประกันการปฏิบัติตามสัญญาของโครงการต่าง ๆ</t>
  </si>
  <si>
    <t>1.1.9 กิจการเงินร่วมลงทุนในประเทศ</t>
  </si>
  <si>
    <t>1.2.1 เงินฝากธนาคารต่างประเทศ</t>
  </si>
  <si>
    <t xml:space="preserve">1.2.2 ตราสารหนี้ต่างประเทศ </t>
  </si>
  <si>
    <t xml:space="preserve">1.2.3 ตราสารทุนในต่างประเทศ </t>
  </si>
  <si>
    <t>ก) จดทะเบียนในตลาดหลักทรัพย์</t>
  </si>
  <si>
    <t>ข) ไม่ได้จดทะเบียนในตลาดหลักทรัพย์</t>
  </si>
  <si>
    <t>1.2.4 หน่วยลงทุนที่จดทะเบียนจัดตั้งในต่างประเทศ</t>
  </si>
  <si>
    <t>ก) 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</si>
  <si>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1.2.4 ก) และข้อ 1.2.5</t>
  </si>
  <si>
    <t>1.2.5 กิจการเงินร่วมลงทุนในต่างประเทศ</t>
  </si>
  <si>
    <t>2.1.1 ให้เช่าอสังหาริมทรัพย์</t>
  </si>
  <si>
    <t>2.2 การประกอบธุรกิจให้บริการด้านงานสนับสนุนแก่บุคคลอื่น</t>
  </si>
  <si>
    <t>2.3.1 นิติบุคลที่ได้รับใบอนุญาตประกอบธุรกิจประกันภัย หรือ ประกอบธุรกิจหลักในการถือหุ้นในบริษัทประกันภัยต่างประเทศ</t>
  </si>
  <si>
    <t>2.3.2 บริษัทจำกัดที่จัดตั้งขึ้นเพื่อประกอบกิจการอันเป็นประโยชน์ต่อธุรกิจประกันภัยโดยส่วนรวม</t>
  </si>
  <si>
    <t>2.3.3 บริษัทจำกัดที่ได้รับใบอนุญาตเป็นนายหน้าประกันภัย</t>
  </si>
  <si>
    <t>2.3.4 การประกอบธุรกิจประกันภัยต่อ</t>
  </si>
  <si>
    <t>2.3.5 บริษัทประกันภัย โดยมีวัตถุประสงค์เพื่อการแก้ไขฐานะการเงินหรือการดำเนินการของกิจการ</t>
  </si>
  <si>
    <t>2.3.6 กิจการสถานพยาบาลในประเทศไทย</t>
  </si>
  <si>
    <t>2.3.7 กิจการการดูแลผู้สูงอายุและผู้มีภาวะพึ่งพิงในประเทศไทย</t>
  </si>
  <si>
    <t>2.3.8 กิจการที่ประกอบธุรกิจเทคโนโลยีที่เป็นประโยชน์ต่อธุรกิจประกันภัย</t>
  </si>
  <si>
    <t>รวมรายได้จากการลงทุน</t>
  </si>
  <si>
    <t>2. ไม่ใช้หลักการ look thorugh ในส่วนของการลงทุนในหน่วยลงทุนของกองทุน หรือ ใบทรัสต์ของกองทรัสต์</t>
  </si>
  <si>
    <t>3. ดอกเบี้ยรับ / เงินปันผลรับที่เกิดขึ้นระหว่างปีที่รายงานข้อมูล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</si>
  <si>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4. กำไร (ขาดทุน) จากการขายสินทรัพย์ลงทุนที่เกิดขึ้นระหว่างปีที่รายงานข้อมูล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</si>
  <si>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5. กรณีที่เป็นรายได้รับจากการให้เช่าอสังหาริมทรัพย์ โครงการพัฒนาอสังหาริมทรัพย์ หรือการประกอบธุรกิจให้บริการสนับสนุนแก่บุคคลอื่น ให้กรอกข้อมูลในช่อง 'รายได้ค่าเช่า / อื่น ๆ'</t>
  </si>
  <si>
    <t>6. ดอกเบี้ยรับ / เงินปันผลรับ รายได้ค่าเช่า / อื่น ๆ หรือกำไร (ขาดทุน) จากการขายสินทรัพย์ เป็นรายการก่อนหักภาษี</t>
  </si>
  <si>
    <t>7. การตั้งชื่อไฟล์: ปี เดือน_รหัสบริษัท เช่น 2567 01_XXXX</t>
  </si>
  <si>
    <t>8. การตั้งชื่อแผ่นงาน (sheet) 'เอกสารแนบ 6'</t>
  </si>
  <si>
    <t>เอกสารแนบ 4: รายงานการลงทุนในกิจการเงินร่วมลงทุน</t>
  </si>
  <si>
    <t>ประเภท
กองทุน (3)</t>
  </si>
  <si>
    <t>วันที่จัดตั้ง
กองทุน (4)</t>
  </si>
  <si>
    <t>วันที่ลงทุน (5)</t>
  </si>
  <si>
    <t>ลงทุนโดยตรง (6)</t>
  </si>
  <si>
    <t>ลงทุนผ่านหน่วยลงทุน (7)</t>
  </si>
  <si>
    <t>จำนวนหน่วย (8)</t>
  </si>
  <si>
    <t>% ที่ออกจำหน่าย
ทั้งหมด (9)</t>
  </si>
  <si>
    <t>มูลค่าสินทรัพย์
สุทธิ (NAV) (10)</t>
  </si>
  <si>
    <t>เงินปันผลรับ (11)</t>
  </si>
  <si>
    <t>กระแสเงินสดรับ (12)</t>
  </si>
  <si>
    <t>วันที่ขาย (13)</t>
  </si>
  <si>
    <t>มูลค่าขาย (14)</t>
  </si>
  <si>
    <t>กำไร (ขาดทุน)
จากการขาย (15)</t>
  </si>
  <si>
    <t>หมายเหตุ (16)</t>
  </si>
  <si>
    <t>1. ประเภทกองทุน เลือกจากรายการระหว่าง 1) Closed-Ended  หรือ 2) Opened-Ended</t>
  </si>
  <si>
    <t>2. รูปแบบการใส่วันที่ ใส่จากสูตร DATE(ปี ค.ศ.,เดือน,วันที่)</t>
  </si>
  <si>
    <t>3. จำนวนเงินลงทุน ให้ใส่จำนวนเงินที่บริษัทลงทุน (Value At Cost)</t>
  </si>
  <si>
    <t>4. เงินปันผลรับ นับสะสมตั้งแต่ลงทุนในกิจการเงินร่วมลงทุนนั้น ๆ โดยใช้หลักเกณฑ์คงค้าง (Accrual Basis)</t>
  </si>
  <si>
    <t>5. กำไร (ขาดทุน) จากการขาย นับสะสมตั้งแต่ลงทุนในกิจการเงินร่วมลงทุนนั้น ๆ ทั้งนี้ เป็นไปตามนโยบายการบัญชีที่บริษัทเลือกใช้ เช่น FIFO, Average Cost ฯลฯ</t>
  </si>
  <si>
    <t>6. การลงทุนแต่ละครั้ง ให้บันทึกข้อมูลเป็นรายการใหม่ ทั้งนี้ สามารถรวมเงินปันผลรับ กระแสเงินสดรับ หรือกำไร (ขาดทุน) จากการจำหน่ายเงินลงทุนที่เกิดขึ้นในคราวเดียวกันเป็นรายการเดียวได้</t>
  </si>
  <si>
    <t>7. กระแสเงินสดรับ เป็นรายการอื่นใดที่ไม่ใช่เงินปันผลรับ หรือการขายเงินลงทุน เช่น เงินจ่ายคืนจากการลดทุน เงินจ่ายคืนจากการชำระบัญชี เป็นต้น</t>
  </si>
  <si>
    <t>8. การตั้งชื่อไฟล์: ปี เดือน_รหัสบริษัท เช่น 2567 01_XXXX</t>
  </si>
  <si>
    <t>9. การตั้งชื่อแผ่นงาน (sheet) 'เอกสารแนบ 4'</t>
  </si>
  <si>
    <t>(3) บริษัทที่ได้รับใบอนุญาตประกอบธุรกิจประกันวินาศภัย เฉพาะการประกันภัยต่อ สามารถซื้อตราสารทุนของบริษัทประกันชีวิตตามกฎหมายว่าด้วยการประกันชีวิตที่ได้รับใบอนุญาตประกอบธุรกิจประกันชีวิต เฉพาะการประกันภัยต่อ (ข้อ 76(3))</t>
  </si>
  <si>
    <t>*กรณีที่บริษัทรายงานเมื่อเกิดธุรกรรม/กิจกรรมเกินกว่า 3 วัน ขอให้บริษัทชี้แจงเหตุผลที่แสดงให้เห็นว่าบริษัทได้ดำเนินการรายงานโดยเร็วที่สุดแล้ว</t>
  </si>
  <si>
    <r>
      <t>1. การลงทุนในประเทศ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1.1 ถึง 1.13)</t>
    </r>
  </si>
  <si>
    <r>
      <t>1.3 ตราสารหนี้ภาคเอกชนไทย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1.3.1 ถึง 1.3.4)</t>
    </r>
  </si>
  <si>
    <r>
      <t>1.3.1 ตราสารหนี้ภาคเอกชนไทย (</t>
    </r>
    <r>
      <rPr>
        <u/>
        <sz val="14"/>
        <rFont val="TH SarabunIT๙"/>
        <family val="2"/>
      </rPr>
      <t>ไม่นับรวม</t>
    </r>
    <r>
      <rPr>
        <sz val="14"/>
        <rFont val="TH SarabunIT๙"/>
        <family val="2"/>
      </rPr>
      <t>ข้อ 1.3.2, 1.3.3 และ 1.3.4)</t>
    </r>
  </si>
  <si>
    <r>
      <t>1.4 ตราสารทุนเพื่อการลงทุน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1.4.1 ถึง 1.4.2)</t>
    </r>
  </si>
  <si>
    <r>
      <t>2. การลงทุนต่างประเทศ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2.1 ถึง 2.8)</t>
    </r>
  </si>
  <si>
    <r>
      <t>2.2 ตราสารหนี้ต่างประเทศ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2.2.1 ถึง 2.2.4)</t>
    </r>
  </si>
  <si>
    <r>
      <t>2.2.1 ตราสารหนี้ต่างประเทศ (</t>
    </r>
    <r>
      <rPr>
        <u/>
        <sz val="14"/>
        <rFont val="TH SarabunIT๙"/>
        <family val="2"/>
      </rPr>
      <t>ไม่นับรวม</t>
    </r>
    <r>
      <rPr>
        <sz val="14"/>
        <rFont val="TH SarabunIT๙"/>
        <family val="2"/>
      </rPr>
      <t>ตราสารหนี้ ตามข้อ 2.2.2, 2.2.3 และ 2.2.4)</t>
    </r>
  </si>
  <si>
    <r>
      <t>2.3 ตราสารทุนต่างประเทศ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2.3.1 ถึง 2.3.2)</t>
    </r>
  </si>
  <si>
    <r>
      <t>3. สินทรัพย์ลงทุนอื่น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3.1 ถึง 3.6)</t>
    </r>
  </si>
  <si>
    <r>
      <t xml:space="preserve">4. 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ตราสารทุนในและต่างประเทศ </t>
    </r>
  </si>
  <si>
    <r>
      <t xml:space="preserve">5. 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>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และต่างประเทศ</t>
    </r>
  </si>
  <si>
    <r>
      <rPr>
        <b/>
        <sz val="14"/>
        <rFont val="TH SarabunIT๙"/>
        <family val="2"/>
      </rPr>
      <t>ชื่อผู้จัดทำ:</t>
    </r>
    <r>
      <rPr>
        <sz val="14"/>
        <rFont val="TH SarabunIT๙"/>
        <family val="2"/>
      </rPr>
      <t xml:space="preserve"> </t>
    </r>
  </si>
  <si>
    <r>
      <rPr>
        <b/>
        <sz val="14"/>
        <rFont val="TH SarabunIT๙"/>
        <family val="2"/>
      </rPr>
      <t>ตำแหน่ง:</t>
    </r>
    <r>
      <rPr>
        <sz val="14"/>
        <rFont val="TH SarabunIT๙"/>
        <family val="2"/>
      </rPr>
      <t xml:space="preserve"> </t>
    </r>
  </si>
  <si>
    <r>
      <rPr>
        <b/>
        <sz val="14"/>
        <rFont val="TH SarabunIT๙"/>
        <family val="2"/>
      </rPr>
      <t>โทร.:</t>
    </r>
    <r>
      <rPr>
        <sz val="14"/>
        <rFont val="TH SarabunIT๙"/>
        <family val="2"/>
      </rPr>
      <t xml:space="preserve"> </t>
    </r>
  </si>
  <si>
    <t>เอกสารแนบ 2: รายงานการคำนวณสัดส่วนการลงทุนตามผู้ออกหลักทรัพย์และคู่สัญญา (20 อันดับแรก)</t>
  </si>
  <si>
    <r>
      <rPr>
        <b/>
        <sz val="14"/>
        <color rgb="FF000000"/>
        <rFont val="TH SarabunIT๙"/>
        <family val="2"/>
      </rPr>
      <t>ผู้จัดทำ: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</si>
  <si>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ตำแหน่ง: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</si>
  <si>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โทร.: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</si>
  <si>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อีเมล:</t>
    </r>
    <r>
      <rPr>
        <sz val="14"/>
        <color rgb="FF000000"/>
        <rFont val="TH SarabunIT๙"/>
        <family val="2"/>
      </rPr>
      <t xml:space="preserve"> </t>
    </r>
  </si>
  <si>
    <r>
      <t>1. การลงทุนในสินทรัพย์ทางการเงิน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1.1 ถึง 1.2)</t>
    </r>
  </si>
  <si>
    <r>
      <t>1.1 การลงทุนในประเทศ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1.1.1 ถึง 1.1.9)</t>
    </r>
  </si>
  <si>
    <r>
      <t>1.2 การลงทุนต่างประเทศ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1.2.1 ถึง 1.2.5)</t>
    </r>
  </si>
  <si>
    <r>
      <t>2. การประกอบธุรกิจอื่น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2.1 ถึง 2.3)</t>
    </r>
  </si>
  <si>
    <r>
      <t>2.1 การประกอบธุรกิจเกี่ยวกับอสังหาริมทรัพย์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2.1.1 ถึง 2.1.2)</t>
    </r>
  </si>
  <si>
    <r>
      <t>2.3 การถือตราสารทุนเพื่อวัตถุประสงค์ในการประกอบธุรกิจอื่น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2.3.1 ถึง 2.3.8)</t>
    </r>
  </si>
  <si>
    <t>เอกสารแนบ 7 : แบบรายงานฐานะการลงทุนในกิจการที่มีความเชื่อมโยงกับบริษัท</t>
  </si>
  <si>
    <r>
      <rPr>
        <b/>
        <u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>:</t>
    </r>
  </si>
  <si>
    <t>เอกสารแนบ 8 : แบบรายงานการลงทุนในนิติบุคคลอื่นระหว่างบริษัทและนิติบุคคลที่มีบริษัทเป็นบริษัทแม่</t>
  </si>
  <si>
    <t>เอกสารแนบ 9 : รายงานการถือตราสารทุนเพื่อวัตถุประสงค์ในการประกอบธุรกิจอื่นของบริษัทประกันภัย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</si>
</sst>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[$-1070000]d/mm/yyyy;@"/>
    <numFmt numFmtId="167" formatCode="[$-1070000]d/m/yy;@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name val="Tahoma"/>
      <family val="2"/>
    </font>
    <font>
      <sz val="16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rgb="FF3F3F76"/>
      <name val="TH SarabunIT๙"/>
      <family val="2"/>
    </font>
    <font>
      <b/>
      <sz val="14"/>
      <color rgb="FFFA7D00"/>
      <name val="TH SarabunIT๙"/>
      <family val="2"/>
    </font>
    <font>
      <b/>
      <u/>
      <sz val="14"/>
      <name val="TH SarabunIT๙"/>
      <family val="2"/>
    </font>
    <font>
      <b/>
      <sz val="14"/>
      <color theme="4" tint="0.39997558519241921"/>
      <name val="TH SarabunIT๙"/>
      <family val="2"/>
    </font>
    <font>
      <sz val="14"/>
      <color theme="0"/>
      <name val="TH SarabunIT๙"/>
      <family val="2"/>
    </font>
    <font>
      <u/>
      <sz val="14"/>
      <name val="TH SarabunIT๙"/>
      <family val="2"/>
    </font>
    <font>
      <sz val="14"/>
      <color theme="0" tint="-0.14999847407452621"/>
      <name val="TH SarabunIT๙"/>
      <family val="2"/>
    </font>
    <font>
      <b/>
      <sz val="14"/>
      <color theme="9" tint="0.39997558519241921"/>
      <name val="TH SarabunIT๙"/>
      <family val="2"/>
    </font>
    <font>
      <sz val="14"/>
      <color theme="7" tint="0.39997558519241921"/>
      <name val="TH SarabunIT๙"/>
      <family val="2"/>
    </font>
    <font>
      <sz val="14"/>
      <color theme="6" tint="0.39997558519241921"/>
      <name val="TH SarabunIT๙"/>
      <family val="2"/>
    </font>
    <font>
      <sz val="14"/>
      <color theme="9" tint="0.59999389629810485"/>
      <name val="TH SarabunIT๙"/>
      <family val="2"/>
    </font>
    <font>
      <b/>
      <sz val="14"/>
      <color theme="0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4"/>
      <color rgb="FFFF0000"/>
      <name val="TH SarabunIT๙"/>
      <family val="2"/>
    </font>
    <font>
      <u/>
      <sz val="14"/>
      <color theme="1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8" tint="0.39997558519241921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5F5F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3F3F3F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6">
    <xf numFmtId="0" fontId="0" fillId="0" borderId="0"/>
    <xf numFmtId="0" fontId="16" fillId="9" borderId="12" applyNumberFormat="0" applyAlignment="0" applyProtection="0"/>
    <xf numFmtId="0" fontId="17" fillId="10" borderId="13" applyNumberFormat="0" applyAlignment="0" applyProtection="0"/>
    <xf numFmtId="0" fontId="18" fillId="10" borderId="12" applyNumberFormat="0" applyAlignment="0" applyProtection="0"/>
    <xf numFmtId="0" fontId="2" fillId="11" borderId="14" applyNumberFormat="0" applyFont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20" fillId="9" borderId="12" applyNumberFormat="0" applyAlignment="0" applyProtection="0"/>
    <xf numFmtId="0" fontId="1" fillId="11" borderId="14" applyNumberFormat="0" applyFont="0" applyAlignment="0" applyProtection="0"/>
    <xf numFmtId="0" fontId="21" fillId="10" borderId="12" applyNumberFormat="0" applyAlignment="0" applyProtection="0"/>
    <xf numFmtId="9" fontId="2" fillId="0" borderId="0" applyFont="0" applyFill="0" applyBorder="0" applyAlignment="0" applyProtection="0"/>
    <xf numFmtId="0" fontId="22" fillId="0" borderId="0"/>
    <xf numFmtId="164" fontId="2" fillId="0" borderId="0" applyFont="0" applyFill="0" applyBorder="0" applyAlignment="0" applyProtection="0"/>
    <xf numFmtId="0" fontId="2" fillId="11" borderId="14" applyNumberFormat="0" applyFont="0" applyAlignment="0" applyProtection="0"/>
  </cellStyleXfs>
  <cellXfs count="40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right" vertical="center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8" fillId="3" borderId="9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center" wrapText="1" readingOrder="1"/>
    </xf>
    <xf numFmtId="0" fontId="8" fillId="4" borderId="9" xfId="0" applyFont="1" applyFill="1" applyBorder="1" applyAlignment="1">
      <alignment vertical="top"/>
    </xf>
    <xf numFmtId="0" fontId="6" fillId="0" borderId="9" xfId="0" applyFont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top"/>
    </xf>
    <xf numFmtId="0" fontId="10" fillId="5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vertical="top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horizontal="left" vertical="top" readingOrder="1"/>
    </xf>
    <xf numFmtId="0" fontId="5" fillId="0" borderId="9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wrapText="1" readingOrder="1"/>
    </xf>
    <xf numFmtId="0" fontId="5" fillId="0" borderId="10" xfId="0" applyFont="1" applyBorder="1" applyAlignment="1">
      <alignment horizontal="center" wrapText="1" readingOrder="1"/>
    </xf>
    <xf numFmtId="0" fontId="12" fillId="0" borderId="0" xfId="0" applyFont="1"/>
    <xf numFmtId="0" fontId="12" fillId="0" borderId="9" xfId="0" applyFont="1" applyBorder="1"/>
    <xf numFmtId="0" fontId="12" fillId="0" borderId="0" xfId="0" applyFont="1" applyAlignment="1">
      <alignment vertical="top"/>
    </xf>
    <xf numFmtId="0" fontId="10" fillId="5" borderId="9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 readingOrder="1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5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1" fillId="0" borderId="0" xfId="0" applyFont="1" applyAlignment="1">
      <alignment vertical="top" wrapText="1" readingOrder="1"/>
    </xf>
    <xf numFmtId="0" fontId="12" fillId="9" borderId="12" xfId="1" applyFont="1" applyAlignment="1" applyProtection="1">
      <alignment vertical="top"/>
      <protection locked="0"/>
    </xf>
    <xf numFmtId="166" fontId="12" fillId="11" borderId="14" xfId="4" applyNumberFormat="1" applyFont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wrapText="1" readingOrder="1"/>
    </xf>
    <xf numFmtId="164" fontId="12" fillId="18" borderId="12" xfId="3" applyNumberFormat="1" applyFont="1" applyFill="1" applyAlignment="1" applyProtection="1">
      <alignment vertical="top" readingOrder="1"/>
    </xf>
    <xf numFmtId="10" fontId="12" fillId="18" borderId="66" xfId="2" applyNumberFormat="1" applyFont="1" applyFill="1" applyBorder="1" applyAlignment="1" applyProtection="1">
      <alignment horizontal="right" vertical="top" readingOrder="1"/>
      <protection locked="0"/>
    </xf>
    <xf numFmtId="0" fontId="11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1" fillId="16" borderId="9" xfId="0" applyFont="1" applyFill="1" applyBorder="1" applyAlignment="1">
      <alignment vertical="top" wrapText="1"/>
    </xf>
    <xf numFmtId="0" fontId="11" fillId="16" borderId="9" xfId="0" applyFont="1" applyFill="1" applyBorder="1"/>
    <xf numFmtId="43" fontId="11" fillId="16" borderId="9" xfId="0" applyNumberFormat="1" applyFont="1" applyFill="1" applyBorder="1"/>
    <xf numFmtId="0" fontId="11" fillId="0" borderId="0" xfId="7" applyFont="1" applyAlignment="1">
      <alignment vertical="top" readingOrder="1"/>
    </xf>
    <xf numFmtId="0" fontId="12" fillId="0" borderId="0" xfId="0" applyFont="1" applyAlignment="1">
      <alignment horizontal="right" vertical="center"/>
    </xf>
    <xf numFmtId="0" fontId="23" fillId="0" borderId="0" xfId="8" applyFont="1" applyAlignment="1">
      <alignment vertical="top" wrapText="1"/>
    </xf>
    <xf numFmtId="0" fontId="24" fillId="0" borderId="0" xfId="8" applyFont="1" applyAlignment="1">
      <alignment vertical="top"/>
    </xf>
    <xf numFmtId="0" fontId="24" fillId="0" borderId="0" xfId="8" applyFont="1" applyAlignment="1">
      <alignment horizontal="right" vertical="top"/>
    </xf>
    <xf numFmtId="0" fontId="23" fillId="0" borderId="0" xfId="8" applyFont="1" applyAlignment="1">
      <alignment vertical="top" wrapText="1" readingOrder="1"/>
    </xf>
    <xf numFmtId="0" fontId="25" fillId="9" borderId="12" xfId="9" applyFont="1" applyAlignment="1" applyProtection="1">
      <alignment vertical="top"/>
      <protection locked="0"/>
    </xf>
    <xf numFmtId="49" fontId="24" fillId="11" borderId="14" xfId="10" applyNumberFormat="1" applyFont="1" applyAlignment="1" applyProtection="1">
      <alignment horizontal="left" vertical="top"/>
      <protection locked="0"/>
    </xf>
    <xf numFmtId="0" fontId="23" fillId="0" borderId="0" xfId="8" applyFont="1" applyAlignment="1">
      <alignment vertical="top" readingOrder="1"/>
    </xf>
    <xf numFmtId="0" fontId="24" fillId="0" borderId="0" xfId="8" applyFont="1" applyAlignment="1">
      <alignment vertical="top" readingOrder="1"/>
    </xf>
    <xf numFmtId="164" fontId="26" fillId="10" borderId="12" xfId="11" applyNumberFormat="1" applyFont="1" applyAlignment="1" applyProtection="1">
      <alignment vertical="top" readingOrder="1"/>
    </xf>
    <xf numFmtId="0" fontId="23" fillId="0" borderId="0" xfId="8" applyFont="1" applyAlignment="1">
      <alignment horizontal="left" vertical="top" wrapText="1" readingOrder="1"/>
    </xf>
    <xf numFmtId="164" fontId="26" fillId="10" borderId="12" xfId="11" applyNumberFormat="1" applyFont="1" applyAlignment="1" applyProtection="1">
      <alignment vertical="top" readingOrder="1"/>
      <protection locked="0"/>
    </xf>
    <xf numFmtId="0" fontId="24" fillId="0" borderId="0" xfId="8" applyFont="1" applyAlignment="1">
      <alignment vertical="top" wrapText="1"/>
    </xf>
    <xf numFmtId="0" fontId="24" fillId="0" borderId="0" xfId="8" applyFont="1" applyAlignment="1">
      <alignment horizontal="right" vertical="top" readingOrder="1"/>
    </xf>
    <xf numFmtId="0" fontId="23" fillId="19" borderId="67" xfId="8" applyFont="1" applyFill="1" applyBorder="1" applyAlignment="1">
      <alignment horizontal="center" vertical="top" wrapText="1" readingOrder="1"/>
    </xf>
    <xf numFmtId="0" fontId="23" fillId="19" borderId="68" xfId="8" applyFont="1" applyFill="1" applyBorder="1" applyAlignment="1">
      <alignment horizontal="center" vertical="top" readingOrder="1"/>
    </xf>
    <xf numFmtId="0" fontId="23" fillId="19" borderId="68" xfId="8" applyFont="1" applyFill="1" applyBorder="1" applyAlignment="1">
      <alignment horizontal="center" vertical="top" wrapText="1" readingOrder="1"/>
    </xf>
    <xf numFmtId="0" fontId="23" fillId="19" borderId="69" xfId="8" applyFont="1" applyFill="1" applyBorder="1" applyAlignment="1">
      <alignment horizontal="center" vertical="top" readingOrder="1"/>
    </xf>
    <xf numFmtId="0" fontId="23" fillId="20" borderId="70" xfId="8" applyFont="1" applyFill="1" applyBorder="1" applyAlignment="1">
      <alignment horizontal="left" vertical="top" wrapText="1" readingOrder="1"/>
    </xf>
    <xf numFmtId="164" fontId="28" fillId="20" borderId="71" xfId="8" applyNumberFormat="1" applyFont="1" applyFill="1" applyBorder="1" applyAlignment="1">
      <alignment vertical="top"/>
    </xf>
    <xf numFmtId="165" fontId="28" fillId="20" borderId="71" xfId="8" applyNumberFormat="1" applyFont="1" applyFill="1" applyBorder="1" applyAlignment="1">
      <alignment horizontal="center" vertical="top"/>
    </xf>
    <xf numFmtId="165" fontId="28" fillId="20" borderId="71" xfId="8" applyNumberFormat="1" applyFont="1" applyFill="1" applyBorder="1" applyAlignment="1">
      <alignment horizontal="right" vertical="top"/>
    </xf>
    <xf numFmtId="0" fontId="28" fillId="20" borderId="72" xfId="8" applyFont="1" applyFill="1" applyBorder="1" applyAlignment="1">
      <alignment vertical="top"/>
    </xf>
    <xf numFmtId="0" fontId="24" fillId="0" borderId="70" xfId="8" applyFont="1" applyBorder="1" applyAlignment="1">
      <alignment horizontal="left" vertical="top" wrapText="1" readingOrder="1"/>
    </xf>
    <xf numFmtId="164" fontId="24" fillId="0" borderId="71" xfId="8" applyNumberFormat="1" applyFont="1" applyBorder="1" applyAlignment="1" applyProtection="1">
      <alignment vertical="top"/>
      <protection locked="0"/>
    </xf>
    <xf numFmtId="165" fontId="23" fillId="6" borderId="71" xfId="8" applyNumberFormat="1" applyFont="1" applyFill="1" applyBorder="1" applyAlignment="1">
      <alignment horizontal="center" vertical="top"/>
    </xf>
    <xf numFmtId="165" fontId="29" fillId="0" borderId="71" xfId="12" applyNumberFormat="1" applyFont="1" applyFill="1" applyBorder="1" applyAlignment="1" applyProtection="1">
      <alignment horizontal="right" vertical="top"/>
    </xf>
    <xf numFmtId="0" fontId="24" fillId="0" borderId="72" xfId="8" applyFont="1" applyBorder="1" applyAlignment="1" applyProtection="1">
      <alignment vertical="top"/>
      <protection locked="0"/>
    </xf>
    <xf numFmtId="0" fontId="24" fillId="6" borderId="70" xfId="8" applyFont="1" applyFill="1" applyBorder="1" applyAlignment="1">
      <alignment horizontal="left" vertical="top" wrapText="1" readingOrder="1"/>
    </xf>
    <xf numFmtId="164" fontId="31" fillId="6" borderId="71" xfId="0" applyNumberFormat="1" applyFont="1" applyFill="1" applyBorder="1" applyAlignment="1">
      <alignment vertical="top" wrapText="1"/>
    </xf>
    <xf numFmtId="165" fontId="23" fillId="6" borderId="71" xfId="8" applyNumberFormat="1" applyFont="1" applyFill="1" applyBorder="1" applyAlignment="1">
      <alignment horizontal="center" vertical="top" readingOrder="1"/>
    </xf>
    <xf numFmtId="0" fontId="24" fillId="6" borderId="72" xfId="8" applyFont="1" applyFill="1" applyBorder="1" applyAlignment="1">
      <alignment vertical="top"/>
    </xf>
    <xf numFmtId="0" fontId="23" fillId="21" borderId="70" xfId="8" applyFont="1" applyFill="1" applyBorder="1" applyAlignment="1">
      <alignment vertical="top" wrapText="1" readingOrder="1"/>
    </xf>
    <xf numFmtId="164" fontId="32" fillId="21" borderId="71" xfId="0" applyNumberFormat="1" applyFont="1" applyFill="1" applyBorder="1" applyAlignment="1">
      <alignment vertical="top" wrapText="1"/>
    </xf>
    <xf numFmtId="165" fontId="23" fillId="21" borderId="71" xfId="8" applyNumberFormat="1" applyFont="1" applyFill="1" applyBorder="1" applyAlignment="1">
      <alignment horizontal="center" vertical="top"/>
    </xf>
    <xf numFmtId="0" fontId="23" fillId="21" borderId="72" xfId="8" applyFont="1" applyFill="1" applyBorder="1" applyAlignment="1">
      <alignment vertical="top"/>
    </xf>
    <xf numFmtId="0" fontId="23" fillId="15" borderId="70" xfId="8" applyFont="1" applyFill="1" applyBorder="1" applyAlignment="1">
      <alignment vertical="top" wrapText="1" readingOrder="1"/>
    </xf>
    <xf numFmtId="164" fontId="33" fillId="15" borderId="71" xfId="0" applyNumberFormat="1" applyFont="1" applyFill="1" applyBorder="1" applyAlignment="1">
      <alignment vertical="top" wrapText="1"/>
    </xf>
    <xf numFmtId="165" fontId="23" fillId="15" borderId="71" xfId="8" applyNumberFormat="1" applyFont="1" applyFill="1" applyBorder="1" applyAlignment="1">
      <alignment horizontal="center" vertical="top"/>
    </xf>
    <xf numFmtId="0" fontId="24" fillId="15" borderId="72" xfId="8" applyFont="1" applyFill="1" applyBorder="1" applyAlignment="1">
      <alignment vertical="top"/>
    </xf>
    <xf numFmtId="0" fontId="23" fillId="22" borderId="70" xfId="8" applyFont="1" applyFill="1" applyBorder="1" applyAlignment="1">
      <alignment vertical="top" wrapText="1" readingOrder="1"/>
    </xf>
    <xf numFmtId="164" fontId="34" fillId="22" borderId="71" xfId="0" applyNumberFormat="1" applyFont="1" applyFill="1" applyBorder="1" applyAlignment="1">
      <alignment vertical="top" wrapText="1"/>
    </xf>
    <xf numFmtId="165" fontId="23" fillId="22" borderId="71" xfId="8" applyNumberFormat="1" applyFont="1" applyFill="1" applyBorder="1" applyAlignment="1">
      <alignment horizontal="center" vertical="top" readingOrder="1"/>
    </xf>
    <xf numFmtId="0" fontId="24" fillId="22" borderId="72" xfId="8" applyFont="1" applyFill="1" applyBorder="1" applyAlignment="1">
      <alignment vertical="top"/>
    </xf>
    <xf numFmtId="0" fontId="23" fillId="23" borderId="73" xfId="8" applyFont="1" applyFill="1" applyBorder="1" applyAlignment="1">
      <alignment vertical="top" wrapText="1" readingOrder="1"/>
    </xf>
    <xf numFmtId="164" fontId="35" fillId="23" borderId="71" xfId="0" applyNumberFormat="1" applyFont="1" applyFill="1" applyBorder="1" applyAlignment="1">
      <alignment vertical="top" wrapText="1"/>
    </xf>
    <xf numFmtId="165" fontId="23" fillId="23" borderId="74" xfId="8" applyNumberFormat="1" applyFont="1" applyFill="1" applyBorder="1" applyAlignment="1">
      <alignment horizontal="center" vertical="top" readingOrder="1"/>
    </xf>
    <xf numFmtId="0" fontId="24" fillId="23" borderId="75" xfId="8" applyFont="1" applyFill="1" applyBorder="1" applyAlignment="1">
      <alignment vertical="top"/>
    </xf>
    <xf numFmtId="0" fontId="23" fillId="24" borderId="76" xfId="8" applyFont="1" applyFill="1" applyBorder="1" applyAlignment="1">
      <alignment horizontal="right" wrapText="1"/>
    </xf>
    <xf numFmtId="164" fontId="24" fillId="0" borderId="71" xfId="8" applyNumberFormat="1" applyFont="1" applyBorder="1" applyProtection="1">
      <protection locked="0"/>
    </xf>
    <xf numFmtId="0" fontId="23" fillId="0" borderId="0" xfId="8" applyFont="1" applyAlignment="1">
      <alignment horizontal="center" vertical="top"/>
    </xf>
    <xf numFmtId="0" fontId="23" fillId="24" borderId="77" xfId="8" applyFont="1" applyFill="1" applyBorder="1" applyAlignment="1">
      <alignment horizontal="right" vertical="top" wrapText="1"/>
    </xf>
    <xf numFmtId="0" fontId="23" fillId="24" borderId="78" xfId="8" applyFont="1" applyFill="1" applyBorder="1" applyAlignment="1">
      <alignment horizontal="right" vertical="top" wrapText="1"/>
    </xf>
    <xf numFmtId="165" fontId="36" fillId="0" borderId="71" xfId="8" applyNumberFormat="1" applyFont="1" applyBorder="1" applyAlignment="1">
      <alignment horizontal="center" vertical="top"/>
    </xf>
    <xf numFmtId="0" fontId="24" fillId="0" borderId="0" xfId="8" applyFont="1" applyAlignment="1">
      <alignment horizontal="left" vertical="top" wrapText="1" readingOrder="1"/>
    </xf>
    <xf numFmtId="0" fontId="24" fillId="0" borderId="0" xfId="8" applyFont="1" applyAlignment="1" applyProtection="1">
      <alignment vertical="top"/>
      <protection locked="0"/>
    </xf>
    <xf numFmtId="0" fontId="24" fillId="0" borderId="0" xfId="8" applyFont="1" applyAlignment="1">
      <alignment vertical="top" wrapText="1" readingOrder="1"/>
    </xf>
    <xf numFmtId="0" fontId="23" fillId="0" borderId="0" xfId="8" applyFont="1" applyAlignment="1">
      <alignment horizontal="left" vertical="top" readingOrder="1"/>
    </xf>
    <xf numFmtId="0" fontId="24" fillId="0" borderId="0" xfId="8" applyFont="1" applyAlignment="1">
      <alignment horizontal="left" vertical="top" readingOrder="1"/>
    </xf>
    <xf numFmtId="0" fontId="24" fillId="0" borderId="0" xfId="8" applyFont="1" applyAlignment="1">
      <alignment horizontal="left" vertical="top" wrapText="1"/>
    </xf>
    <xf numFmtId="0" fontId="24" fillId="0" borderId="0" xfId="8" applyFont="1" applyAlignment="1">
      <alignment horizontal="left" vertical="top"/>
    </xf>
    <xf numFmtId="0" fontId="37" fillId="0" borderId="0" xfId="13" applyFont="1"/>
    <xf numFmtId="0" fontId="37" fillId="0" borderId="0" xfId="13" applyFont="1" applyAlignment="1">
      <alignment wrapText="1"/>
    </xf>
    <xf numFmtId="0" fontId="38" fillId="0" borderId="0" xfId="13" applyFont="1" applyAlignment="1">
      <alignment horizontal="right" vertical="top" wrapText="1" readingOrder="1"/>
    </xf>
    <xf numFmtId="0" fontId="37" fillId="0" borderId="0" xfId="13" applyFont="1" applyAlignment="1">
      <alignment horizontal="left" vertical="center" wrapText="1" readingOrder="1"/>
    </xf>
    <xf numFmtId="0" fontId="37" fillId="0" borderId="0" xfId="13" applyFont="1" applyAlignment="1">
      <alignment horizontal="left" vertical="center" readingOrder="1"/>
    </xf>
    <xf numFmtId="0" fontId="37" fillId="0" borderId="0" xfId="13" applyFont="1" applyAlignment="1">
      <alignment horizontal="right" vertical="center" wrapText="1" readingOrder="1"/>
    </xf>
    <xf numFmtId="0" fontId="37" fillId="0" borderId="0" xfId="13" applyFont="1" applyAlignment="1">
      <alignment horizontal="right" vertical="center" readingOrder="1"/>
    </xf>
    <xf numFmtId="0" fontId="38" fillId="25" borderId="79" xfId="13" applyFont="1" applyFill="1" applyBorder="1" applyAlignment="1">
      <alignment horizontal="center" vertical="center" wrapText="1"/>
    </xf>
    <xf numFmtId="0" fontId="37" fillId="0" borderId="79" xfId="13" applyFont="1" applyBorder="1" applyAlignment="1">
      <alignment horizontal="left" vertical="center"/>
    </xf>
    <xf numFmtId="0" fontId="37" fillId="0" borderId="79" xfId="13" applyFont="1" applyBorder="1" applyAlignment="1">
      <alignment horizontal="center"/>
    </xf>
    <xf numFmtId="0" fontId="37" fillId="0" borderId="79" xfId="13" applyFont="1" applyBorder="1" applyAlignment="1">
      <alignment wrapText="1"/>
    </xf>
    <xf numFmtId="0" fontId="37" fillId="0" borderId="79" xfId="13" applyFont="1" applyBorder="1"/>
    <xf numFmtId="9" fontId="37" fillId="0" borderId="79" xfId="13" applyNumberFormat="1" applyFont="1" applyBorder="1"/>
    <xf numFmtId="0" fontId="37" fillId="0" borderId="79" xfId="13" applyFont="1" applyBorder="1" applyAlignment="1">
      <alignment horizontal="left"/>
    </xf>
    <xf numFmtId="0" fontId="38" fillId="26" borderId="79" xfId="13" applyFont="1" applyFill="1" applyBorder="1" applyAlignment="1">
      <alignment horizontal="center" vertical="center" wrapText="1"/>
    </xf>
    <xf numFmtId="0" fontId="37" fillId="0" borderId="0" xfId="13" applyFont="1" applyAlignment="1">
      <alignment horizontal="left" wrapText="1"/>
    </xf>
    <xf numFmtId="0" fontId="24" fillId="0" borderId="0" xfId="13" applyFont="1"/>
    <xf numFmtId="0" fontId="38" fillId="0" borderId="0" xfId="13" applyFont="1" applyAlignment="1">
      <alignment horizontal="left"/>
    </xf>
    <xf numFmtId="0" fontId="38" fillId="0" borderId="0" xfId="13" applyFont="1" applyAlignment="1">
      <alignment horizontal="right" vertical="top" readingOrder="1"/>
    </xf>
    <xf numFmtId="0" fontId="38" fillId="0" borderId="0" xfId="7" applyFont="1"/>
    <xf numFmtId="0" fontId="37" fillId="0" borderId="0" xfId="7" applyFont="1"/>
    <xf numFmtId="0" fontId="37" fillId="0" borderId="0" xfId="7" applyFont="1" applyAlignment="1">
      <alignment horizontal="right"/>
    </xf>
    <xf numFmtId="0" fontId="25" fillId="9" borderId="12" xfId="9" applyFont="1" applyProtection="1">
      <protection locked="0"/>
    </xf>
    <xf numFmtId="0" fontId="38" fillId="11" borderId="14" xfId="15" applyFont="1" applyProtection="1">
      <protection locked="0"/>
    </xf>
    <xf numFmtId="0" fontId="38" fillId="0" borderId="0" xfId="7" applyFont="1" applyAlignment="1">
      <alignment horizontal="center"/>
    </xf>
    <xf numFmtId="0" fontId="38" fillId="0" borderId="7" xfId="7" applyFont="1" applyBorder="1" applyAlignment="1">
      <alignment vertical="center"/>
    </xf>
    <xf numFmtId="0" fontId="23" fillId="24" borderId="67" xfId="7" applyFont="1" applyFill="1" applyBorder="1" applyAlignment="1">
      <alignment horizontal="center" vertical="center"/>
    </xf>
    <xf numFmtId="0" fontId="23" fillId="24" borderId="83" xfId="7" applyFont="1" applyFill="1" applyBorder="1" applyAlignment="1">
      <alignment horizontal="center"/>
    </xf>
    <xf numFmtId="164" fontId="23" fillId="24" borderId="83" xfId="14" applyFont="1" applyFill="1" applyBorder="1" applyAlignment="1" applyProtection="1">
      <alignment horizontal="center"/>
    </xf>
    <xf numFmtId="0" fontId="23" fillId="24" borderId="69" xfId="7" applyFont="1" applyFill="1" applyBorder="1" applyAlignment="1">
      <alignment horizontal="center" vertical="center"/>
    </xf>
    <xf numFmtId="0" fontId="37" fillId="29" borderId="70" xfId="7" applyFont="1" applyFill="1" applyBorder="1"/>
    <xf numFmtId="164" fontId="37" fillId="29" borderId="71" xfId="7" applyNumberFormat="1" applyFont="1" applyFill="1" applyBorder="1"/>
    <xf numFmtId="164" fontId="37" fillId="29" borderId="72" xfId="14" applyFont="1" applyFill="1" applyBorder="1" applyAlignment="1" applyProtection="1"/>
    <xf numFmtId="0" fontId="37" fillId="0" borderId="70" xfId="7" applyFont="1" applyBorder="1" applyAlignment="1">
      <alignment horizontal="left" indent="1"/>
    </xf>
    <xf numFmtId="164" fontId="37" fillId="8" borderId="71" xfId="7" applyNumberFormat="1" applyFont="1" applyFill="1" applyBorder="1" applyAlignment="1" applyProtection="1">
      <alignment vertical="top"/>
      <protection locked="0"/>
    </xf>
    <xf numFmtId="0" fontId="37" fillId="8" borderId="72" xfId="7" applyFont="1" applyFill="1" applyBorder="1" applyAlignment="1" applyProtection="1">
      <alignment vertical="top"/>
      <protection locked="0"/>
    </xf>
    <xf numFmtId="164" fontId="37" fillId="29" borderId="71" xfId="7" applyNumberFormat="1" applyFont="1" applyFill="1" applyBorder="1" applyProtection="1">
      <protection locked="0"/>
    </xf>
    <xf numFmtId="164" fontId="37" fillId="29" borderId="71" xfId="14" applyFont="1" applyFill="1" applyBorder="1" applyAlignment="1" applyProtection="1">
      <protection locked="0"/>
    </xf>
    <xf numFmtId="164" fontId="37" fillId="29" borderId="72" xfId="14" applyFont="1" applyFill="1" applyBorder="1" applyAlignment="1" applyProtection="1">
      <protection locked="0"/>
    </xf>
    <xf numFmtId="0" fontId="39" fillId="28" borderId="70" xfId="7" applyFont="1" applyFill="1" applyBorder="1" applyAlignment="1">
      <alignment horizontal="center"/>
    </xf>
    <xf numFmtId="164" fontId="37" fillId="28" borderId="71" xfId="7" applyNumberFormat="1" applyFont="1" applyFill="1" applyBorder="1" applyAlignment="1">
      <alignment vertical="top"/>
    </xf>
    <xf numFmtId="0" fontId="37" fillId="28" borderId="72" xfId="7" applyFont="1" applyFill="1" applyBorder="1" applyAlignment="1">
      <alignment vertical="top"/>
    </xf>
    <xf numFmtId="0" fontId="37" fillId="7" borderId="70" xfId="7" applyFont="1" applyFill="1" applyBorder="1"/>
    <xf numFmtId="164" fontId="37" fillId="7" borderId="71" xfId="7" applyNumberFormat="1" applyFont="1" applyFill="1" applyBorder="1"/>
    <xf numFmtId="164" fontId="37" fillId="7" borderId="72" xfId="14" applyFont="1" applyFill="1" applyBorder="1" applyAlignment="1" applyProtection="1"/>
    <xf numFmtId="0" fontId="37" fillId="0" borderId="70" xfId="7" applyFont="1" applyBorder="1"/>
    <xf numFmtId="0" fontId="39" fillId="27" borderId="70" xfId="7" applyFont="1" applyFill="1" applyBorder="1" applyAlignment="1">
      <alignment horizontal="center"/>
    </xf>
    <xf numFmtId="164" fontId="37" fillId="27" borderId="71" xfId="7" applyNumberFormat="1" applyFont="1" applyFill="1" applyBorder="1" applyAlignment="1">
      <alignment vertical="top"/>
    </xf>
    <xf numFmtId="0" fontId="37" fillId="27" borderId="72" xfId="7" applyFont="1" applyFill="1" applyBorder="1" applyAlignment="1">
      <alignment vertical="top"/>
    </xf>
    <xf numFmtId="164" fontId="37" fillId="0" borderId="0" xfId="14" applyFont="1" applyFill="1" applyBorder="1" applyAlignment="1" applyProtection="1"/>
    <xf numFmtId="0" fontId="37" fillId="0" borderId="0" xfId="14" applyNumberFormat="1" applyFont="1" applyFill="1" applyBorder="1" applyAlignment="1" applyProtection="1"/>
    <xf numFmtId="0" fontId="40" fillId="0" borderId="0" xfId="7" applyFont="1" applyAlignment="1" applyProtection="1">
      <alignment vertical="center" readingOrder="1"/>
      <protection locked="0"/>
    </xf>
    <xf numFmtId="0" fontId="24" fillId="0" borderId="0" xfId="7" applyFont="1"/>
    <xf numFmtId="0" fontId="40" fillId="0" borderId="0" xfId="7" applyFont="1" applyAlignment="1">
      <alignment vertical="center" readingOrder="1"/>
    </xf>
    <xf numFmtId="0" fontId="38" fillId="0" borderId="0" xfId="7" applyFont="1" applyAlignment="1">
      <alignment vertical="top"/>
    </xf>
    <xf numFmtId="0" fontId="37" fillId="0" borderId="0" xfId="7" applyFont="1" applyAlignment="1">
      <alignment vertical="top"/>
    </xf>
    <xf numFmtId="0" fontId="41" fillId="0" borderId="0" xfId="7" applyFont="1" applyAlignment="1">
      <alignment vertical="center" readingOrder="1"/>
    </xf>
    <xf numFmtId="0" fontId="25" fillId="9" borderId="12" xfId="9" applyFont="1" applyAlignment="1" applyProtection="1">
      <alignment vertical="center" readingOrder="1"/>
      <protection locked="0"/>
    </xf>
    <xf numFmtId="0" fontId="23" fillId="0" borderId="0" xfId="7" applyFont="1"/>
    <xf numFmtId="0" fontId="24" fillId="11" borderId="14" xfId="15" applyFont="1" applyAlignment="1" applyProtection="1">
      <protection locked="0"/>
    </xf>
    <xf numFmtId="0" fontId="38" fillId="24" borderId="67" xfId="7" applyFont="1" applyFill="1" applyBorder="1" applyAlignment="1">
      <alignment horizontal="center" vertical="top" wrapText="1"/>
    </xf>
    <xf numFmtId="0" fontId="38" fillId="24" borderId="68" xfId="7" applyFont="1" applyFill="1" applyBorder="1" applyAlignment="1">
      <alignment horizontal="center" vertical="top" wrapText="1"/>
    </xf>
    <xf numFmtId="0" fontId="23" fillId="24" borderId="68" xfId="7" applyFont="1" applyFill="1" applyBorder="1" applyAlignment="1">
      <alignment horizontal="center" vertical="top" wrapText="1"/>
    </xf>
    <xf numFmtId="0" fontId="23" fillId="24" borderId="93" xfId="7" applyFont="1" applyFill="1" applyBorder="1" applyAlignment="1">
      <alignment horizontal="center" vertical="top" wrapText="1"/>
    </xf>
    <xf numFmtId="0" fontId="23" fillId="24" borderId="94" xfId="7" applyFont="1" applyFill="1" applyBorder="1" applyAlignment="1">
      <alignment horizontal="center" vertical="top" wrapText="1"/>
    </xf>
    <xf numFmtId="0" fontId="23" fillId="24" borderId="95" xfId="7" applyFont="1" applyFill="1" applyBorder="1" applyAlignment="1">
      <alignment horizontal="center" vertical="top" wrapText="1"/>
    </xf>
    <xf numFmtId="0" fontId="37" fillId="0" borderId="0" xfId="7" applyFont="1" applyAlignment="1">
      <alignment vertical="top" wrapText="1"/>
    </xf>
    <xf numFmtId="0" fontId="37" fillId="0" borderId="70" xfId="7" applyFont="1" applyBorder="1" applyAlignment="1" applyProtection="1">
      <alignment vertical="top"/>
      <protection locked="0"/>
    </xf>
    <xf numFmtId="0" fontId="42" fillId="0" borderId="71" xfId="7" applyFont="1" applyBorder="1" applyAlignment="1" applyProtection="1">
      <alignment vertical="top"/>
      <protection locked="0"/>
    </xf>
    <xf numFmtId="167" fontId="42" fillId="0" borderId="71" xfId="7" applyNumberFormat="1" applyFont="1" applyBorder="1" applyAlignment="1" applyProtection="1">
      <alignment vertical="top"/>
      <protection locked="0"/>
    </xf>
    <xf numFmtId="164" fontId="42" fillId="0" borderId="71" xfId="7" applyNumberFormat="1" applyFont="1" applyBorder="1" applyAlignment="1" applyProtection="1">
      <alignment vertical="top"/>
      <protection locked="0"/>
    </xf>
    <xf numFmtId="164" fontId="37" fillId="0" borderId="72" xfId="7" applyNumberFormat="1" applyFont="1" applyBorder="1" applyAlignment="1" applyProtection="1">
      <alignment vertical="top"/>
      <protection locked="0"/>
    </xf>
    <xf numFmtId="165" fontId="42" fillId="0" borderId="96" xfId="7" applyNumberFormat="1" applyFont="1" applyBorder="1" applyAlignment="1" applyProtection="1">
      <alignment vertical="top"/>
      <protection locked="0"/>
    </xf>
    <xf numFmtId="165" fontId="42" fillId="0" borderId="71" xfId="7" applyNumberFormat="1" applyFont="1" applyBorder="1" applyAlignment="1" applyProtection="1">
      <alignment vertical="top"/>
      <protection locked="0"/>
    </xf>
    <xf numFmtId="0" fontId="37" fillId="0" borderId="73" xfId="7" applyFont="1" applyBorder="1" applyAlignment="1" applyProtection="1">
      <alignment vertical="top"/>
      <protection locked="0"/>
    </xf>
    <xf numFmtId="0" fontId="42" fillId="0" borderId="74" xfId="7" applyFont="1" applyBorder="1" applyAlignment="1" applyProtection="1">
      <alignment vertical="top"/>
      <protection locked="0"/>
    </xf>
    <xf numFmtId="167" fontId="42" fillId="0" borderId="74" xfId="7" applyNumberFormat="1" applyFont="1" applyBorder="1" applyAlignment="1" applyProtection="1">
      <alignment vertical="top"/>
      <protection locked="0"/>
    </xf>
    <xf numFmtId="164" fontId="42" fillId="0" borderId="74" xfId="7" applyNumberFormat="1" applyFont="1" applyBorder="1" applyAlignment="1" applyProtection="1">
      <alignment vertical="top"/>
      <protection locked="0"/>
    </xf>
    <xf numFmtId="164" fontId="37" fillId="0" borderId="75" xfId="7" applyNumberFormat="1" applyFont="1" applyBorder="1" applyAlignment="1" applyProtection="1">
      <alignment vertical="top"/>
      <protection locked="0"/>
    </xf>
    <xf numFmtId="165" fontId="42" fillId="0" borderId="74" xfId="7" applyNumberFormat="1" applyFont="1" applyBorder="1" applyAlignment="1" applyProtection="1">
      <alignment vertical="top"/>
      <protection locked="0"/>
    </xf>
    <xf numFmtId="0" fontId="37" fillId="0" borderId="0" xfId="7" applyFont="1" applyAlignment="1" applyProtection="1">
      <alignment vertical="top"/>
      <protection locked="0"/>
    </xf>
    <xf numFmtId="0" fontId="41" fillId="0" borderId="0" xfId="7" applyFont="1" applyAlignment="1">
      <alignment vertical="top" readingOrder="1"/>
    </xf>
    <xf numFmtId="0" fontId="40" fillId="0" borderId="0" xfId="5" applyFont="1" applyAlignment="1">
      <alignment vertical="top" readingOrder="1"/>
    </xf>
    <xf numFmtId="0" fontId="37" fillId="0" borderId="0" xfId="5" applyFont="1" applyAlignment="1">
      <alignment vertical="top"/>
    </xf>
    <xf numFmtId="0" fontId="40" fillId="0" borderId="0" xfId="7" applyFont="1" applyAlignment="1">
      <alignment vertical="top" readingOrder="1"/>
    </xf>
    <xf numFmtId="0" fontId="38" fillId="24" borderId="68" xfId="7" applyFont="1" applyFill="1" applyBorder="1" applyAlignment="1">
      <alignment horizontal="center" vertical="top"/>
    </xf>
    <xf numFmtId="0" fontId="23" fillId="24" borderId="68" xfId="7" applyFont="1" applyFill="1" applyBorder="1" applyAlignment="1">
      <alignment horizontal="center" vertical="top"/>
    </xf>
    <xf numFmtId="0" fontId="23" fillId="24" borderId="69" xfId="7" applyFont="1" applyFill="1" applyBorder="1" applyAlignment="1">
      <alignment horizontal="center" vertical="top"/>
    </xf>
    <xf numFmtId="0" fontId="37" fillId="0" borderId="72" xfId="7" applyFont="1" applyBorder="1" applyAlignment="1" applyProtection="1">
      <alignment vertical="top"/>
      <protection locked="0"/>
    </xf>
    <xf numFmtId="0" fontId="37" fillId="0" borderId="75" xfId="7" applyFont="1" applyBorder="1" applyAlignment="1" applyProtection="1">
      <alignment vertical="top"/>
      <protection locked="0"/>
    </xf>
    <xf numFmtId="0" fontId="38" fillId="0" borderId="0" xfId="7" applyFont="1" applyAlignment="1">
      <alignment vertical="top" wrapText="1"/>
    </xf>
    <xf numFmtId="0" fontId="41" fillId="0" borderId="0" xfId="7" applyFont="1" applyAlignment="1">
      <alignment vertical="top" wrapText="1" readingOrder="1"/>
    </xf>
    <xf numFmtId="0" fontId="25" fillId="9" borderId="12" xfId="9" applyFont="1" applyAlignment="1" applyProtection="1">
      <alignment vertical="top" readingOrder="1"/>
      <protection locked="0"/>
    </xf>
    <xf numFmtId="0" fontId="24" fillId="0" borderId="0" xfId="7" applyFont="1" applyAlignment="1">
      <alignment vertical="top"/>
    </xf>
    <xf numFmtId="0" fontId="41" fillId="11" borderId="14" xfId="15" applyFont="1" applyAlignment="1" applyProtection="1">
      <alignment vertical="top" readingOrder="1"/>
      <protection locked="0"/>
    </xf>
    <xf numFmtId="0" fontId="24" fillId="0" borderId="0" xfId="7" applyFont="1" applyAlignment="1">
      <alignment vertical="top" wrapText="1"/>
    </xf>
    <xf numFmtId="0" fontId="41" fillId="19" borderId="69" xfId="7" applyFont="1" applyFill="1" applyBorder="1" applyAlignment="1">
      <alignment horizontal="center" vertical="top" readingOrder="1"/>
    </xf>
    <xf numFmtId="0" fontId="23" fillId="30" borderId="70" xfId="7" applyFont="1" applyFill="1" applyBorder="1" applyAlignment="1">
      <alignment vertical="top" wrapText="1"/>
    </xf>
    <xf numFmtId="164" fontId="23" fillId="30" borderId="71" xfId="7" applyNumberFormat="1" applyFont="1" applyFill="1" applyBorder="1" applyAlignment="1">
      <alignment vertical="top"/>
    </xf>
    <xf numFmtId="0" fontId="37" fillId="30" borderId="72" xfId="7" applyFont="1" applyFill="1" applyBorder="1" applyAlignment="1">
      <alignment vertical="top"/>
    </xf>
    <xf numFmtId="0" fontId="24" fillId="31" borderId="70" xfId="7" applyFont="1" applyFill="1" applyBorder="1" applyAlignment="1">
      <alignment horizontal="left" vertical="top" wrapText="1"/>
    </xf>
    <xf numFmtId="164" fontId="24" fillId="31" borderId="71" xfId="7" applyNumberFormat="1" applyFont="1" applyFill="1" applyBorder="1" applyAlignment="1">
      <alignment vertical="top"/>
    </xf>
    <xf numFmtId="0" fontId="37" fillId="31" borderId="72" xfId="7" applyFont="1" applyFill="1" applyBorder="1" applyAlignment="1">
      <alignment vertical="top"/>
    </xf>
    <xf numFmtId="0" fontId="24" fillId="0" borderId="70" xfId="7" applyFont="1" applyBorder="1" applyAlignment="1">
      <alignment horizontal="left" vertical="top" wrapText="1"/>
    </xf>
    <xf numFmtId="164" fontId="24" fillId="0" borderId="71" xfId="7" applyNumberFormat="1" applyFont="1" applyBorder="1" applyAlignment="1" applyProtection="1">
      <alignment vertical="top"/>
      <protection locked="0"/>
    </xf>
    <xf numFmtId="0" fontId="42" fillId="0" borderId="72" xfId="7" applyFont="1" applyBorder="1" applyAlignment="1" applyProtection="1">
      <alignment vertical="top"/>
      <protection locked="0"/>
    </xf>
    <xf numFmtId="0" fontId="24" fillId="6" borderId="70" xfId="7" applyFont="1" applyFill="1" applyBorder="1" applyAlignment="1">
      <alignment horizontal="left" vertical="top" wrapText="1"/>
    </xf>
    <xf numFmtId="164" fontId="24" fillId="6" borderId="71" xfId="7" applyNumberFormat="1" applyFont="1" applyFill="1" applyBorder="1" applyAlignment="1">
      <alignment vertical="top"/>
    </xf>
    <xf numFmtId="0" fontId="42" fillId="6" borderId="72" xfId="7" applyFont="1" applyFill="1" applyBorder="1" applyAlignment="1">
      <alignment vertical="top"/>
    </xf>
    <xf numFmtId="0" fontId="37" fillId="6" borderId="72" xfId="7" applyFont="1" applyFill="1" applyBorder="1" applyAlignment="1">
      <alignment vertical="top"/>
    </xf>
    <xf numFmtId="0" fontId="23" fillId="28" borderId="70" xfId="7" applyFont="1" applyFill="1" applyBorder="1" applyAlignment="1">
      <alignment vertical="top" wrapText="1"/>
    </xf>
    <xf numFmtId="164" fontId="24" fillId="28" borderId="71" xfId="7" applyNumberFormat="1" applyFont="1" applyFill="1" applyBorder="1" applyAlignment="1">
      <alignment vertical="top"/>
    </xf>
    <xf numFmtId="0" fontId="24" fillId="29" borderId="70" xfId="7" applyFont="1" applyFill="1" applyBorder="1" applyAlignment="1">
      <alignment horizontal="left" vertical="top" wrapText="1"/>
    </xf>
    <xf numFmtId="164" fontId="24" fillId="29" borderId="71" xfId="7" applyNumberFormat="1" applyFont="1" applyFill="1" applyBorder="1" applyAlignment="1">
      <alignment vertical="top"/>
    </xf>
    <xf numFmtId="0" fontId="37" fillId="29" borderId="72" xfId="7" applyFont="1" applyFill="1" applyBorder="1" applyAlignment="1">
      <alignment vertical="top"/>
    </xf>
    <xf numFmtId="164" fontId="24" fillId="29" borderId="71" xfId="7" applyNumberFormat="1" applyFont="1" applyFill="1" applyBorder="1" applyAlignment="1" applyProtection="1">
      <alignment vertical="top"/>
      <protection locked="0"/>
    </xf>
    <xf numFmtId="0" fontId="37" fillId="29" borderId="72" xfId="7" applyFont="1" applyFill="1" applyBorder="1" applyAlignment="1" applyProtection="1">
      <alignment vertical="top"/>
      <protection locked="0"/>
    </xf>
    <xf numFmtId="0" fontId="24" fillId="0" borderId="87" xfId="7" applyFont="1" applyBorder="1" applyAlignment="1">
      <alignment horizontal="left" vertical="top" wrapText="1"/>
    </xf>
    <xf numFmtId="164" fontId="24" fillId="0" borderId="88" xfId="7" applyNumberFormat="1" applyFont="1" applyBorder="1" applyAlignment="1" applyProtection="1">
      <alignment vertical="top"/>
      <protection locked="0"/>
    </xf>
    <xf numFmtId="0" fontId="37" fillId="0" borderId="89" xfId="7" applyFont="1" applyBorder="1" applyAlignment="1" applyProtection="1">
      <alignment vertical="top"/>
      <protection locked="0"/>
    </xf>
    <xf numFmtId="0" fontId="23" fillId="0" borderId="90" xfId="7" applyFont="1" applyBorder="1" applyAlignment="1">
      <alignment horizontal="center" vertical="top" wrapText="1"/>
    </xf>
    <xf numFmtId="164" fontId="24" fillId="0" borderId="91" xfId="7" applyNumberFormat="1" applyFont="1" applyBorder="1" applyAlignment="1">
      <alignment vertical="top"/>
    </xf>
    <xf numFmtId="0" fontId="37" fillId="0" borderId="92" xfId="7" applyFont="1" applyBorder="1" applyAlignment="1">
      <alignment vertical="top"/>
    </xf>
    <xf numFmtId="0" fontId="40" fillId="0" borderId="0" xfId="7" applyFont="1" applyAlignment="1" applyProtection="1">
      <alignment vertical="top" wrapText="1" readingOrder="1"/>
      <protection locked="0"/>
    </xf>
    <xf numFmtId="0" fontId="40" fillId="0" borderId="0" xfId="7" applyFont="1" applyAlignment="1">
      <alignment vertical="top" wrapText="1" readingOrder="1"/>
    </xf>
    <xf numFmtId="0" fontId="24" fillId="0" borderId="0" xfId="7" applyFont="1" applyAlignment="1">
      <alignment vertical="top" readingOrder="1"/>
    </xf>
    <xf numFmtId="0" fontId="24" fillId="0" borderId="0" xfId="7" applyFont="1" applyAlignment="1">
      <alignment vertical="top" wrapText="1" readingOrder="1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12" borderId="7" xfId="0" applyFont="1" applyFill="1" applyBorder="1" applyAlignment="1" applyProtection="1">
      <alignment vertical="center"/>
      <protection locked="0"/>
    </xf>
    <xf numFmtId="14" fontId="37" fillId="12" borderId="4" xfId="0" applyNumberFormat="1" applyFont="1" applyFill="1" applyBorder="1" applyAlignment="1" applyProtection="1">
      <alignment vertical="center"/>
      <protection locked="0"/>
    </xf>
    <xf numFmtId="164" fontId="37" fillId="12" borderId="4" xfId="0" applyNumberFormat="1" applyFont="1" applyFill="1" applyBorder="1" applyAlignment="1" applyProtection="1">
      <alignment vertical="center"/>
      <protection locked="0"/>
    </xf>
    <xf numFmtId="0" fontId="38" fillId="13" borderId="0" xfId="0" applyFont="1" applyFill="1" applyAlignment="1">
      <alignment horizontal="right" vertical="center"/>
    </xf>
    <xf numFmtId="164" fontId="37" fillId="14" borderId="0" xfId="0" applyNumberFormat="1" applyFont="1" applyFill="1" applyAlignment="1">
      <alignment horizontal="right" vertical="center"/>
    </xf>
    <xf numFmtId="164" fontId="38" fillId="13" borderId="0" xfId="0" applyNumberFormat="1" applyFont="1" applyFill="1" applyAlignment="1">
      <alignment horizontal="right" vertical="center"/>
    </xf>
    <xf numFmtId="0" fontId="38" fillId="15" borderId="0" xfId="0" applyFont="1" applyFill="1" applyAlignment="1">
      <alignment horizontal="right" vertical="center"/>
    </xf>
    <xf numFmtId="164" fontId="37" fillId="3" borderId="0" xfId="0" applyNumberFormat="1" applyFont="1" applyFill="1" applyAlignment="1">
      <alignment horizontal="right" vertical="center"/>
    </xf>
    <xf numFmtId="164" fontId="38" fillId="15" borderId="0" xfId="0" applyNumberFormat="1" applyFont="1" applyFill="1" applyAlignment="1">
      <alignment horizontal="right" vertical="center"/>
    </xf>
    <xf numFmtId="0" fontId="37" fillId="0" borderId="15" xfId="0" applyFont="1" applyBorder="1" applyAlignment="1">
      <alignment vertical="center"/>
    </xf>
    <xf numFmtId="0" fontId="37" fillId="0" borderId="16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8" fillId="0" borderId="16" xfId="0" applyFont="1" applyBorder="1" applyAlignment="1">
      <alignment horizontal="centerContinuous" vertical="center"/>
    </xf>
    <xf numFmtId="0" fontId="38" fillId="0" borderId="18" xfId="0" applyFont="1" applyBorder="1" applyAlignment="1">
      <alignment horizontal="centerContinuous" vertical="center"/>
    </xf>
    <xf numFmtId="0" fontId="37" fillId="0" borderId="1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textRotation="90"/>
    </xf>
    <xf numFmtId="0" fontId="37" fillId="0" borderId="9" xfId="0" applyFont="1" applyBorder="1" applyAlignment="1">
      <alignment horizontal="center" textRotation="90" wrapText="1"/>
    </xf>
    <xf numFmtId="0" fontId="37" fillId="16" borderId="3" xfId="0" applyFont="1" applyFill="1" applyBorder="1" applyAlignment="1">
      <alignment horizontal="center" textRotation="90"/>
    </xf>
    <xf numFmtId="0" fontId="38" fillId="0" borderId="20" xfId="0" applyFont="1" applyBorder="1" applyAlignment="1">
      <alignment horizontal="center" vertical="center"/>
    </xf>
    <xf numFmtId="0" fontId="37" fillId="0" borderId="0" xfId="0" applyFont="1" applyAlignment="1">
      <alignment vertical="center" textRotation="90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49" fontId="37" fillId="0" borderId="23" xfId="0" applyNumberFormat="1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vertical="center"/>
      <protection locked="0"/>
    </xf>
    <xf numFmtId="164" fontId="37" fillId="0" borderId="23" xfId="0" applyNumberFormat="1" applyFont="1" applyBorder="1" applyAlignment="1" applyProtection="1">
      <alignment vertical="center"/>
      <protection locked="0"/>
    </xf>
    <xf numFmtId="164" fontId="37" fillId="0" borderId="24" xfId="0" applyNumberFormat="1" applyFont="1" applyBorder="1" applyAlignment="1" applyProtection="1">
      <alignment vertical="center"/>
      <protection locked="0"/>
    </xf>
    <xf numFmtId="164" fontId="37" fillId="0" borderId="25" xfId="0" applyNumberFormat="1" applyFont="1" applyBorder="1" applyAlignment="1" applyProtection="1">
      <alignment vertical="center"/>
      <protection locked="0"/>
    </xf>
    <xf numFmtId="164" fontId="38" fillId="0" borderId="26" xfId="0" applyNumberFormat="1" applyFont="1" applyBorder="1" applyAlignment="1">
      <alignment vertical="center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vertical="center"/>
      <protection locked="0"/>
    </xf>
    <xf numFmtId="49" fontId="37" fillId="0" borderId="29" xfId="0" applyNumberFormat="1" applyFont="1" applyBorder="1" applyAlignment="1" applyProtection="1">
      <alignment vertical="center"/>
      <protection locked="0"/>
    </xf>
    <xf numFmtId="0" fontId="37" fillId="0" borderId="29" xfId="0" applyFont="1" applyBorder="1" applyAlignment="1" applyProtection="1">
      <alignment vertical="center"/>
      <protection locked="0"/>
    </xf>
    <xf numFmtId="164" fontId="37" fillId="0" borderId="29" xfId="0" applyNumberFormat="1" applyFont="1" applyBorder="1" applyAlignment="1" applyProtection="1">
      <alignment vertical="center"/>
      <protection locked="0"/>
    </xf>
    <xf numFmtId="164" fontId="37" fillId="0" borderId="30" xfId="0" applyNumberFormat="1" applyFont="1" applyBorder="1" applyAlignment="1" applyProtection="1">
      <alignment vertical="center"/>
      <protection locked="0"/>
    </xf>
    <xf numFmtId="164" fontId="37" fillId="0" borderId="31" xfId="0" applyNumberFormat="1" applyFont="1" applyBorder="1" applyAlignment="1" applyProtection="1">
      <alignment vertical="center"/>
      <protection locked="0"/>
    </xf>
    <xf numFmtId="0" fontId="37" fillId="0" borderId="32" xfId="0" applyFont="1" applyBorder="1" applyAlignment="1" applyProtection="1">
      <alignment horizontal="center" vertical="center"/>
      <protection locked="0"/>
    </xf>
    <xf numFmtId="0" fontId="37" fillId="0" borderId="33" xfId="0" applyFont="1" applyBorder="1" applyAlignment="1" applyProtection="1">
      <alignment vertical="center"/>
      <protection locked="0"/>
    </xf>
    <xf numFmtId="49" fontId="37" fillId="0" borderId="34" xfId="0" applyNumberFormat="1" applyFont="1" applyBorder="1" applyAlignment="1" applyProtection="1">
      <alignment vertical="center"/>
      <protection locked="0"/>
    </xf>
    <xf numFmtId="0" fontId="37" fillId="0" borderId="34" xfId="0" applyFont="1" applyBorder="1" applyAlignment="1" applyProtection="1">
      <alignment vertical="center"/>
      <protection locked="0"/>
    </xf>
    <xf numFmtId="164" fontId="37" fillId="0" borderId="34" xfId="0" applyNumberFormat="1" applyFont="1" applyBorder="1" applyAlignment="1" applyProtection="1">
      <alignment vertical="center"/>
      <protection locked="0"/>
    </xf>
    <xf numFmtId="164" fontId="37" fillId="0" borderId="35" xfId="0" applyNumberFormat="1" applyFont="1" applyBorder="1" applyAlignment="1" applyProtection="1">
      <alignment vertical="center"/>
      <protection locked="0"/>
    </xf>
    <xf numFmtId="164" fontId="37" fillId="0" borderId="36" xfId="0" applyNumberFormat="1" applyFont="1" applyBorder="1" applyAlignment="1" applyProtection="1">
      <alignment vertical="center"/>
      <protection locked="0"/>
    </xf>
    <xf numFmtId="0" fontId="38" fillId="0" borderId="37" xfId="0" applyFont="1" applyBorder="1" applyAlignment="1">
      <alignment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vertical="center"/>
    </xf>
    <xf numFmtId="164" fontId="38" fillId="0" borderId="38" xfId="0" applyNumberFormat="1" applyFont="1" applyBorder="1" applyAlignment="1">
      <alignment vertical="center"/>
    </xf>
    <xf numFmtId="164" fontId="38" fillId="0" borderId="39" xfId="0" applyNumberFormat="1" applyFont="1" applyBorder="1" applyAlignment="1">
      <alignment vertical="center"/>
    </xf>
    <xf numFmtId="164" fontId="38" fillId="0" borderId="40" xfId="0" applyNumberFormat="1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0" fontId="38" fillId="0" borderId="19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textRotation="90"/>
    </xf>
    <xf numFmtId="0" fontId="38" fillId="16" borderId="43" xfId="0" applyFont="1" applyFill="1" applyBorder="1" applyAlignment="1">
      <alignment horizontal="center" vertical="center"/>
    </xf>
    <xf numFmtId="0" fontId="37" fillId="0" borderId="0" xfId="0" applyFont="1" applyAlignment="1">
      <alignment horizontal="center" textRotation="90"/>
    </xf>
    <xf numFmtId="0" fontId="37" fillId="0" borderId="23" xfId="0" applyFont="1" applyBorder="1" applyAlignment="1">
      <alignment vertical="center"/>
    </xf>
    <xf numFmtId="0" fontId="37" fillId="0" borderId="45" xfId="0" applyFont="1" applyBorder="1" applyAlignment="1" applyProtection="1">
      <alignment vertical="center"/>
      <protection locked="0"/>
    </xf>
    <xf numFmtId="164" fontId="38" fillId="0" borderId="20" xfId="0" applyNumberFormat="1" applyFont="1" applyBorder="1" applyAlignment="1">
      <alignment vertical="center"/>
    </xf>
    <xf numFmtId="164" fontId="37" fillId="0" borderId="0" xfId="0" applyNumberFormat="1" applyFont="1" applyAlignment="1" applyProtection="1">
      <alignment vertical="center"/>
      <protection locked="0"/>
    </xf>
    <xf numFmtId="0" fontId="37" fillId="0" borderId="29" xfId="0" applyFont="1" applyBorder="1" applyAlignment="1">
      <alignment vertical="center"/>
    </xf>
    <xf numFmtId="0" fontId="38" fillId="0" borderId="46" xfId="0" applyFont="1" applyBorder="1" applyAlignment="1">
      <alignment vertical="center"/>
    </xf>
    <xf numFmtId="0" fontId="38" fillId="0" borderId="47" xfId="0" applyFont="1" applyBorder="1" applyAlignment="1">
      <alignment horizontal="center" vertical="center"/>
    </xf>
    <xf numFmtId="0" fontId="38" fillId="0" borderId="47" xfId="0" applyFont="1" applyBorder="1" applyAlignment="1">
      <alignment vertical="center"/>
    </xf>
    <xf numFmtId="164" fontId="38" fillId="0" borderId="48" xfId="0" applyNumberFormat="1" applyFont="1" applyBorder="1" applyAlignment="1">
      <alignment vertical="center"/>
    </xf>
    <xf numFmtId="164" fontId="38" fillId="0" borderId="49" xfId="0" applyNumberFormat="1" applyFont="1" applyBorder="1" applyAlignment="1">
      <alignment vertical="center"/>
    </xf>
    <xf numFmtId="164" fontId="37" fillId="0" borderId="50" xfId="0" applyNumberFormat="1" applyFont="1" applyBorder="1" applyAlignment="1">
      <alignment vertical="center"/>
    </xf>
    <xf numFmtId="164" fontId="38" fillId="0" borderId="50" xfId="0" applyNumberFormat="1" applyFont="1" applyBorder="1" applyAlignment="1">
      <alignment vertical="center"/>
    </xf>
    <xf numFmtId="164" fontId="38" fillId="0" borderId="51" xfId="0" applyNumberFormat="1" applyFont="1" applyBorder="1" applyAlignment="1">
      <alignment vertical="center"/>
    </xf>
    <xf numFmtId="165" fontId="37" fillId="0" borderId="0" xfId="0" applyNumberFormat="1" applyFont="1" applyAlignment="1">
      <alignment vertical="center"/>
    </xf>
    <xf numFmtId="0" fontId="43" fillId="0" borderId="0" xfId="6" applyFont="1" applyAlignment="1">
      <alignment vertical="center"/>
    </xf>
    <xf numFmtId="0" fontId="37" fillId="0" borderId="0" xfId="0" applyFont="1"/>
    <xf numFmtId="0" fontId="43" fillId="0" borderId="0" xfId="6" applyFont="1" applyBorder="1" applyAlignment="1"/>
    <xf numFmtId="0" fontId="37" fillId="0" borderId="44" xfId="0" applyFont="1" applyBorder="1" applyAlignment="1" applyProtection="1">
      <alignment vertical="center"/>
      <protection locked="0"/>
    </xf>
    <xf numFmtId="164" fontId="37" fillId="0" borderId="52" xfId="0" applyNumberFormat="1" applyFont="1" applyBorder="1" applyAlignment="1" applyProtection="1">
      <alignment vertical="center"/>
      <protection locked="0"/>
    </xf>
    <xf numFmtId="164" fontId="38" fillId="0" borderId="53" xfId="0" applyNumberFormat="1" applyFont="1" applyBorder="1" applyAlignment="1">
      <alignment vertical="center"/>
    </xf>
    <xf numFmtId="164" fontId="37" fillId="0" borderId="54" xfId="0" applyNumberFormat="1" applyFont="1" applyBorder="1" applyAlignment="1" applyProtection="1">
      <alignment vertical="center"/>
      <protection locked="0"/>
    </xf>
    <xf numFmtId="164" fontId="38" fillId="0" borderId="55" xfId="0" applyNumberFormat="1" applyFont="1" applyBorder="1" applyAlignment="1">
      <alignment vertical="center"/>
    </xf>
    <xf numFmtId="0" fontId="37" fillId="0" borderId="56" xfId="0" applyFont="1" applyBorder="1" applyAlignment="1" applyProtection="1">
      <alignment vertical="center"/>
      <protection locked="0"/>
    </xf>
    <xf numFmtId="164" fontId="37" fillId="0" borderId="57" xfId="0" applyNumberFormat="1" applyFont="1" applyBorder="1" applyAlignment="1" applyProtection="1">
      <alignment vertical="center"/>
      <protection locked="0"/>
    </xf>
    <xf numFmtId="164" fontId="38" fillId="0" borderId="58" xfId="0" applyNumberFormat="1" applyFont="1" applyBorder="1" applyAlignment="1">
      <alignment vertical="center"/>
    </xf>
    <xf numFmtId="0" fontId="38" fillId="0" borderId="38" xfId="0" applyFont="1" applyBorder="1" applyAlignment="1">
      <alignment vertical="center"/>
    </xf>
    <xf numFmtId="164" fontId="38" fillId="0" borderId="59" xfId="0" applyNumberFormat="1" applyFont="1" applyBorder="1" applyAlignment="1">
      <alignment vertical="center"/>
    </xf>
    <xf numFmtId="0" fontId="37" fillId="17" borderId="60" xfId="0" applyFont="1" applyFill="1" applyBorder="1" applyAlignment="1">
      <alignment horizontal="center" vertical="center" wrapText="1"/>
    </xf>
    <xf numFmtId="164" fontId="37" fillId="0" borderId="61" xfId="0" applyNumberFormat="1" applyFont="1" applyBorder="1" applyAlignment="1" applyProtection="1">
      <alignment vertical="center"/>
      <protection locked="0"/>
    </xf>
    <xf numFmtId="164" fontId="37" fillId="17" borderId="62" xfId="0" applyNumberFormat="1" applyFont="1" applyFill="1" applyBorder="1" applyAlignment="1" applyProtection="1">
      <alignment vertical="center"/>
      <protection locked="0"/>
    </xf>
    <xf numFmtId="164" fontId="37" fillId="17" borderId="63" xfId="0" applyNumberFormat="1" applyFont="1" applyFill="1" applyBorder="1" applyAlignment="1" applyProtection="1">
      <alignment vertical="center"/>
      <protection locked="0"/>
    </xf>
    <xf numFmtId="164" fontId="37" fillId="17" borderId="64" xfId="0" applyNumberFormat="1" applyFont="1" applyFill="1" applyBorder="1" applyAlignment="1" applyProtection="1">
      <alignment vertical="center"/>
      <protection locked="0"/>
    </xf>
    <xf numFmtId="0" fontId="38" fillId="4" borderId="65" xfId="0" applyFont="1" applyFill="1" applyBorder="1" applyAlignment="1">
      <alignment vertical="center"/>
    </xf>
    <xf numFmtId="0" fontId="38" fillId="17" borderId="0" xfId="0" applyFont="1" applyFill="1" applyAlignment="1">
      <alignment vertical="center"/>
    </xf>
    <xf numFmtId="0" fontId="37" fillId="17" borderId="0" xfId="0" applyFont="1" applyFill="1" applyAlignment="1">
      <alignment vertical="center"/>
    </xf>
    <xf numFmtId="165" fontId="37" fillId="17" borderId="0" xfId="0" applyNumberFormat="1" applyFont="1" applyFill="1" applyAlignment="1">
      <alignment vertical="center"/>
    </xf>
    <xf numFmtId="0" fontId="43" fillId="0" borderId="0" xfId="6" applyFont="1" applyAlignment="1"/>
    <xf numFmtId="0" fontId="3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 readingOrder="1"/>
    </xf>
    <xf numFmtId="0" fontId="3" fillId="0" borderId="0" xfId="0" applyFont="1"/>
    <xf numFmtId="0" fontId="6" fillId="0" borderId="0" xfId="0" applyFont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5" fillId="2" borderId="2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3" xfId="0" applyFont="1" applyFill="1" applyBorder="1" applyAlignment="1">
      <alignment horizontal="center" wrapText="1" readingOrder="1"/>
    </xf>
    <xf numFmtId="0" fontId="5" fillId="2" borderId="4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0" xfId="0" applyFont="1" applyFill="1" applyBorder="1" applyAlignment="1">
      <alignment horizontal="center" wrapText="1" readingOrder="1"/>
    </xf>
    <xf numFmtId="0" fontId="5" fillId="0" borderId="4" xfId="0" applyFont="1" applyBorder="1" applyAlignment="1">
      <alignment horizontal="left" wrapText="1" readingOrder="1"/>
    </xf>
    <xf numFmtId="0" fontId="5" fillId="0" borderId="5" xfId="0" applyFont="1" applyBorder="1" applyAlignment="1">
      <alignment horizontal="left" wrapText="1" readingOrder="1"/>
    </xf>
    <xf numFmtId="0" fontId="7" fillId="0" borderId="3" xfId="0" applyFont="1" applyBorder="1" applyAlignment="1">
      <alignment vertical="center" wrapText="1" readingOrder="1"/>
    </xf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 wrapText="1" readingOrder="1"/>
    </xf>
    <xf numFmtId="0" fontId="9" fillId="0" borderId="4" xfId="0" applyFont="1" applyBorder="1" applyAlignment="1">
      <alignment vertical="center" wrapText="1" readingOrder="1"/>
    </xf>
    <xf numFmtId="0" fontId="9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6" fillId="0" borderId="3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6" fillId="0" borderId="5" xfId="0" applyFont="1" applyBorder="1" applyAlignment="1">
      <alignment horizontal="left" vertical="center" readingOrder="1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6" fillId="0" borderId="3" xfId="0" applyFont="1" applyBorder="1" applyAlignment="1">
      <alignment horizontal="left" vertical="top" wrapText="1" readingOrder="1"/>
    </xf>
    <xf numFmtId="0" fontId="6" fillId="0" borderId="4" xfId="0" applyFont="1" applyBorder="1" applyAlignment="1">
      <alignment horizontal="left" vertical="top" wrapText="1" readingOrder="1"/>
    </xf>
    <xf numFmtId="0" fontId="6" fillId="0" borderId="5" xfId="0" applyFont="1" applyBorder="1" applyAlignment="1">
      <alignment horizontal="left" vertical="top" wrapText="1" readingOrder="1"/>
    </xf>
    <xf numFmtId="0" fontId="10" fillId="5" borderId="9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3" fillId="0" borderId="0" xfId="0" applyFont="1" applyAlignment="1">
      <alignment horizontal="left" vertical="top" wrapText="1" readingOrder="1"/>
    </xf>
    <xf numFmtId="0" fontId="13" fillId="0" borderId="0" xfId="0" applyFont="1" applyAlignment="1">
      <alignment horizontal="left" vertical="center" wrapText="1" readingOrder="1"/>
    </xf>
    <xf numFmtId="0" fontId="37" fillId="0" borderId="80" xfId="13" applyFont="1" applyBorder="1" applyAlignment="1">
      <alignment horizontal="left"/>
    </xf>
    <xf numFmtId="0" fontId="24" fillId="0" borderId="81" xfId="13" applyFont="1" applyBorder="1"/>
    <xf numFmtId="0" fontId="24" fillId="0" borderId="82" xfId="13" applyFont="1" applyBorder="1"/>
    <xf numFmtId="0" fontId="38" fillId="0" borderId="0" xfId="13" applyFont="1" applyAlignment="1">
      <alignment horizontal="center" vertical="center" wrapText="1" readingOrder="1"/>
    </xf>
    <xf numFmtId="0" fontId="37" fillId="0" borderId="0" xfId="13" applyFont="1"/>
    <xf numFmtId="0" fontId="37" fillId="0" borderId="0" xfId="13" applyFont="1" applyAlignment="1">
      <alignment horizontal="left" vertical="center" wrapText="1" readingOrder="1"/>
    </xf>
    <xf numFmtId="0" fontId="37" fillId="0" borderId="0" xfId="13" applyFont="1" applyAlignment="1">
      <alignment horizontal="left" vertical="top" wrapText="1" readingOrder="1"/>
    </xf>
    <xf numFmtId="0" fontId="38" fillId="26" borderId="80" xfId="13" applyFont="1" applyFill="1" applyBorder="1" applyAlignment="1">
      <alignment horizontal="center" vertical="center" wrapText="1"/>
    </xf>
    <xf numFmtId="0" fontId="37" fillId="0" borderId="80" xfId="13" applyFont="1" applyBorder="1" applyAlignment="1">
      <alignment horizontal="left" wrapText="1"/>
    </xf>
    <xf numFmtId="0" fontId="38" fillId="26" borderId="80" xfId="13" applyFont="1" applyFill="1" applyBorder="1" applyAlignment="1">
      <alignment horizontal="left" vertical="center" wrapText="1"/>
    </xf>
    <xf numFmtId="0" fontId="37" fillId="0" borderId="0" xfId="13" applyFont="1" applyAlignment="1">
      <alignment horizontal="left" wrapText="1"/>
    </xf>
    <xf numFmtId="0" fontId="37" fillId="0" borderId="0" xfId="13" applyFont="1" applyAlignment="1">
      <alignment horizontal="left" vertical="center" wrapText="1"/>
    </xf>
    <xf numFmtId="0" fontId="38" fillId="24" borderId="86" xfId="7" applyFont="1" applyFill="1" applyBorder="1" applyAlignment="1">
      <alignment horizontal="center"/>
    </xf>
    <xf numFmtId="0" fontId="38" fillId="24" borderId="85" xfId="7" applyFont="1" applyFill="1" applyBorder="1" applyAlignment="1">
      <alignment horizontal="center"/>
    </xf>
    <xf numFmtId="0" fontId="38" fillId="24" borderId="84" xfId="7" applyFont="1" applyFill="1" applyBorder="1" applyAlignment="1">
      <alignment horizontal="center"/>
    </xf>
    <xf numFmtId="0" fontId="37" fillId="0" borderId="45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7" fillId="0" borderId="44" xfId="0" applyFont="1" applyBorder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</cellXfs>
  <cellStyles count="16">
    <cellStyle name="Calculation" xfId="3" builtinId="22"/>
    <cellStyle name="Calculation 2" xfId="11" xr:uid="{AF0C2D23-F162-4219-B63A-74AB69DDC984}"/>
    <cellStyle name="Comma 2" xfId="14" xr:uid="{B4899789-AB76-4773-A2C7-A88B89E36BB6}"/>
    <cellStyle name="Hyperlink" xfId="6" builtinId="8"/>
    <cellStyle name="Input" xfId="1" builtinId="20"/>
    <cellStyle name="Input 2" xfId="9" xr:uid="{660CF21A-C075-4A25-94B5-0CED093DD643}"/>
    <cellStyle name="Normal" xfId="0" builtinId="0"/>
    <cellStyle name="Normal 2" xfId="8" xr:uid="{88843E9D-9F92-4AB0-9B9A-F004CAD0B5DD}"/>
    <cellStyle name="Normal 3" xfId="7" xr:uid="{B76841D9-2116-4C25-A43A-F507558F5430}"/>
    <cellStyle name="Normal 4" xfId="5" xr:uid="{861D3A7F-F8BD-4359-8382-BC81E0CDB973}"/>
    <cellStyle name="Normal 5" xfId="13" xr:uid="{808A0C89-9089-4D7F-BCA7-E9C92BA1163A}"/>
    <cellStyle name="Note" xfId="4" builtinId="10"/>
    <cellStyle name="Note 2" xfId="10" xr:uid="{A285C938-7EAB-45E0-A3AF-D0B3B0BC971D}"/>
    <cellStyle name="Note 2 2" xfId="15" xr:uid="{40B1012B-5697-483F-B717-857645F3811F}"/>
    <cellStyle name="Output" xfId="2" builtinId="21"/>
    <cellStyle name="Percent 2" xfId="12" xr:uid="{DF742E87-8543-4CFC-9083-877FFA1AE166}"/>
  </cellStyles>
  <dxfs count="24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3" tint="0.89999084444715716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5" formatCode="#,##0.00_ ;[Red]\-#,##0.00\ 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5" formatCode="#,##0.00_ ;[Red]\-#,##0.00\ 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sz val="14"/>
        <name val="TH SarabunIT๙"/>
        <family val="2"/>
        <scheme val="none"/>
      </font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rgb="FFF5F5F5"/>
          <bgColor theme="0" tint="-0.249977111117893"/>
        </patternFill>
      </fill>
      <alignment horizontal="center" vertical="top" textRotation="0" wrapText="0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6E23D-4610-43C2-AA1D-88F0CD8804F8}" name="Product.Limit" displayName="Product.Limit" ref="A8:G52" totalsRowShown="0" headerRowDxfId="239" dataDxfId="237" headerRowBorderDxfId="238" tableBorderDxfId="236" totalsRowBorderDxfId="235">
  <autoFilter ref="A8:G52" xr:uid="{ED020B19-FB91-4A59-A694-7306DDFBB962}"/>
  <tableColumns count="7">
    <tableColumn id="1" xr3:uid="{CD946B47-7D3B-42E1-B106-4981CD918455}" name="ประเภทสินทรัพย์ (1)" dataDxfId="234"/>
    <tableColumn id="2" xr3:uid="{641F4E78-2CB5-4222-8C2F-20852894FEA5}" name="ลงทุนโดยตรง (2)" dataDxfId="233"/>
    <tableColumn id="3" xr3:uid="{098C0992-116E-49A1-828F-DC5F52CF2810}" name="ลงทุนผ่านหน่วยลงทุน (3)" dataDxfId="232"/>
    <tableColumn id="4" xr3:uid="{D7C571EA-41F5-43E5-A26A-B06B879B243E}" name="รวม (4) = (2) + (3)" dataDxfId="231">
      <calculatedColumnFormula>B9+C9</calculatedColumnFormula>
    </tableColumn>
    <tableColumn id="5" xr3:uid="{D1153259-AE06-43A5-987B-3B1C5B82F4AA}" name="% ต่อสินทรัพย์ลงทุน_x000a_ตามประกาศฯ (5)" dataDxfId="230"/>
    <tableColumn id="6" xr3:uid="{A4B48BBC-A2DB-44C1-894A-CB00BC97CD78}" name="% ต่อสินทรัพย์ลงทุน (6)" dataDxfId="229">
      <calculatedColumnFormula>Product.Limit[[#This Row],[รวม (4) = (2) + (3)]]/$B$5*100</calculatedColumnFormula>
    </tableColumn>
    <tableColumn id="7" xr3:uid="{A12CE21C-8208-4C64-8407-120ACDC8639A}" name="หมายเหตุ (7)" dataDxfId="228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BCA57F-147F-4D50-800A-35A12014E75F}" name="rpt.end" displayName="rpt.end" ref="A84:P115" totalsRowCount="1" headerRowDxfId="52" dataDxfId="50" totalsRowDxfId="49" headerRowBorderDxfId="51">
  <autoFilter ref="A84:P114" xr:uid="{2640E3A5-822D-43EB-846E-4921756983D4}"/>
  <tableColumns count="16">
    <tableColumn id="1" xr3:uid="{6338A8B3-CC49-44FD-97D3-F43C1F3D7A55}" name="(1)_x000a_ลำดับ" dataDxfId="48" totalsRowDxfId="47"/>
    <tableColumn id="2" xr3:uid="{8362EE66-02C7-47FD-AF0F-C4597468E85C}" name="(2)_x000a_ชื่อนิติบุคคล" totalsRowLabel="รวม" dataDxfId="46" totalsRowDxfId="45"/>
    <tableColumn id="16" xr3:uid="{F37A6537-16C7-4036-98A2-01EDD24C829B}" name="(3)_x000a_เลขประจำตัวนิติบุคคล" dataDxfId="44" totalsRowDxfId="43"/>
    <tableColumn id="3" xr3:uid="{46BCB684-E883-48F7-837B-B980D6E11BE6}" name="(4)_x000a_ความสัมพันธ์" dataDxfId="42" totalsRowDxfId="41"/>
    <tableColumn id="4" xr3:uid="{E1F7E4F2-52BA-46DF-91FE-2299ADF070AF}" name="(5.1) เงินฝาก" totalsRowFunction="sum" dataDxfId="40" totalsRowDxfId="39"/>
    <tableColumn id="5" xr3:uid="{5EC6D3CF-0CF2-41BE-BA66-C9B5370A156D}" name="(5.2) ตราสารหนี้" totalsRowFunction="sum" dataDxfId="38" totalsRowDxfId="37"/>
    <tableColumn id="6" xr3:uid="{891F71C6-9C42-41F1-8C16-4CE8BB911C90}" name="(5.3) ตราสารกึ่งหนี้กึ่งทุน" totalsRowFunction="sum" dataDxfId="36" totalsRowDxfId="35"/>
    <tableColumn id="7" xr3:uid="{047DF3E9-A57B-484B-9D7B-CA23DDDF0751}" name="(5.4) ตราสารทุน" totalsRowFunction="sum" dataDxfId="34" totalsRowDxfId="33"/>
    <tableColumn id="8" xr3:uid="{30C17FA7-21C7-4D23-8302-B073B599D045}" name="(5.5) หน่วยลงทุน" totalsRowFunction="sum" dataDxfId="32" totalsRowDxfId="31"/>
    <tableColumn id="9" xr3:uid="{E51CA8E3-8291-4224-9A9D-D178ACAB7D7C}" name="(5.6) อนุพันธ์" totalsRowFunction="sum" dataDxfId="30" totalsRowDxfId="29"/>
    <tableColumn id="10" xr3:uid="{FD5ACE51-6686-4982-AF19-E385547860DA}" name="(5.7) ตราสารหนี้ที่มีอนุพันธ์แฝง" totalsRowFunction="sum" dataDxfId="28" totalsRowDxfId="27"/>
    <tableColumn id="11" xr3:uid="{8F2A16D1-FEF0-4448-B771-70F4015FB1BD}" name="(5.8) เงินให้กู้ยืม ให้เช่าซื้อรถ _x000a_รับอาวัลตั๋วเงิน และออกหนังสือค้ำประกัน" totalsRowFunction="sum" dataDxfId="26" totalsRowDxfId="25"/>
    <tableColumn id="12" xr3:uid="{6916C33A-8072-4869-B6A1-4EC732FBF7CD}" name="(5.9) หลักทรัพย์ยืมและให้ยืม" totalsRowFunction="sum" dataDxfId="24" totalsRowDxfId="23"/>
    <tableColumn id="13" xr3:uid="{6112D484-7EC3-4A09-8C91-3B6513188435}" name="(5.10) หลักทรัพย์ซื้อหรือขายคืน" totalsRowFunction="sum" dataDxfId="22" totalsRowDxfId="21"/>
    <tableColumn id="14" xr3:uid="{5D2F79E0-FA27-492E-BBC4-74F9DF485794}" name="(5.11) กิจการเงินร่วมลงทุน" totalsRowFunction="sum" dataDxfId="20" totalsRowDxfId="19"/>
    <tableColumn id="15" xr3:uid="{FED5CCB8-7954-4B77-B22F-44A77BBB3A0A}" name="รวม" totalsRowFunction="sum" dataDxfId="18" totalsRowDxfId="17">
      <calculatedColumnFormula>SUM(rpt.end[[#This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F818CA-E459-468A-9A33-6B6ADE090747}" name="Product.Hedging" displayName="Product.Hedging" ref="A55:B56" headerRowCount="0" totalsRowShown="0" headerRowDxfId="227" dataDxfId="226">
  <tableColumns count="2">
    <tableColumn id="1" xr3:uid="{990C93D4-7D34-4D04-B1EC-5252B926A817}" name="มูลค่าเงินลงทุนในสกุลเงินต่างประเทศที่กระแสเงินสดรับ-จ่ายมีความแน่นอน (บาท)" headerRowDxfId="225" dataDxfId="224"/>
    <tableColumn id="2" xr3:uid="{5F3E5759-2A96-40B9-890A-9122D3760C05}" name="Column1" headerRowDxfId="223" dataDxfId="222"/>
  </tableColumns>
  <tableStyleInfo name="TableStyleMedium2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BE502C-3399-406A-BE74-1AC191FB70D8}" name="Loan" displayName="Loan" ref="A6:F17" totalsRowShown="0" headerRowDxfId="221" dataDxfId="219" headerRowBorderDxfId="220" tableBorderDxfId="218" totalsRowBorderDxfId="217">
  <autoFilter ref="A6:F17" xr:uid="{8A04B898-42AF-4FCE-9EE2-51AE4EC997EE}"/>
  <tableColumns count="6">
    <tableColumn id="1" xr3:uid="{DC152CDD-5FB9-4EC4-8F4B-65ECC25D1A38}" name="รายการ (1)" dataDxfId="216"/>
    <tableColumn id="2" xr3:uid="{30B4012E-EE5D-4706-862C-1D0638966D28}" name="จำนวนผู้กู้ (ราย) (2)" dataDxfId="215"/>
    <tableColumn id="3" xr3:uid="{2710EA02-F85F-4E83-B698-50BAF201BD2F}" name="จำนวนเงิน (บาท) (3)" dataDxfId="214"/>
    <tableColumn id="4" xr3:uid="{0A413819-6A0F-4988-93DD-75B67CE45F90}" name="จำนวนผู้กู้ (ราย) (4)" dataDxfId="213"/>
    <tableColumn id="5" xr3:uid="{6E0FFBCD-A69B-4BFE-9B9A-4E886DA9FC9D}" name="จำนวนเงิน (บาท) (5)" dataDxfId="212"/>
    <tableColumn id="6" xr3:uid="{4E546589-0213-437A-9558-35A12EE0A6DA}" name="หมายเหตุ (6)" dataDxfId="211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7F513A-93D5-4DD9-B58C-56ACCCDD05B4}" name="Private.Equity.Detail11" displayName="Private.Equity.Detail11" ref="A5:Q11" totalsRowShown="0" headerRowDxfId="210" dataDxfId="208" headerRowBorderDxfId="209" tableBorderDxfId="207" totalsRowBorderDxfId="206">
  <autoFilter ref="A5:Q11" xr:uid="{74CFD4BA-60C0-4F0D-B376-A51670D16CBE}"/>
  <tableColumns count="17">
    <tableColumn id="1" xr3:uid="{8C85340C-4DBF-4CE3-84C2-AD4372709CB9}" name="ลำดับ_x000a_" dataDxfId="205"/>
    <tableColumn id="2" xr3:uid="{F53ECB77-C406-4092-B424-B0C62ABE1A4F}" name="ชื่อกองทุน / กองทรัสต์ / บริษัท (1)" dataDxfId="204"/>
    <tableColumn id="3" xr3:uid="{7EB6DCA5-80EC-4A5C-B853-A853AAD6F395}" name="ผู้จัดการกองทุน / กองทรัสต์ (2)" dataDxfId="203"/>
    <tableColumn id="4" xr3:uid="{A14DF555-9B12-47AB-A617-51A9B594C483}" name="ประเภท_x000a_กองทุน (3)" dataDxfId="202"/>
    <tableColumn id="5" xr3:uid="{45EE49BD-479F-47C4-A0F0-AE264D1605C3}" name="วันที่จัดตั้ง_x000a_กองทุน (4)" dataDxfId="201"/>
    <tableColumn id="6" xr3:uid="{FC590EB0-A9E0-4635-AFED-760025FDFE19}" name="วันที่ลงทุน (5)" dataDxfId="200"/>
    <tableColumn id="7" xr3:uid="{962E0303-1223-4CB3-9851-6578267BC7BD}" name="ลงทุนโดยตรง (6)" dataDxfId="199"/>
    <tableColumn id="8" xr3:uid="{E998BFF7-C4C9-49D1-8AB7-7A0F6B4B6E0C}" name="ลงทุนผ่านหน่วยลงทุน (7)" dataDxfId="198"/>
    <tableColumn id="9" xr3:uid="{1DBEA4A0-DA23-4CE3-85B1-C14A127C0CE0}" name="จำนวนหน่วย (8)" dataDxfId="197"/>
    <tableColumn id="10" xr3:uid="{DEB7702C-466B-4992-95DA-4E0F7F58A56C}" name="% ที่ออกจำหน่าย_x000a_ทั้งหมด (9)" dataDxfId="196"/>
    <tableColumn id="11" xr3:uid="{F4F06B3B-4C3D-46C9-B005-AD8DD49C79C0}" name="มูลค่าสินทรัพย์_x000a_สุทธิ (NAV) (10)" dataDxfId="195"/>
    <tableColumn id="12" xr3:uid="{57481AC8-C82F-4122-8C78-E1945AF23B83}" name="เงินปันผลรับ (11)" dataDxfId="194"/>
    <tableColumn id="13" xr3:uid="{C4EC5BAC-9CDE-4DFA-BBD2-3F0C2438E02C}" name="กระแสเงินสดรับ (12)" dataDxfId="193"/>
    <tableColumn id="14" xr3:uid="{41728FCD-D896-44C1-BED5-78A53F966990}" name="วันที่ขาย (13)" dataDxfId="192"/>
    <tableColumn id="15" xr3:uid="{04D0B6F1-62E5-4FD2-8A3E-7B8C982DB981}" name="มูลค่าขาย (14)" dataDxfId="191"/>
    <tableColumn id="16" xr3:uid="{2CCF414D-0CA0-45FB-9796-8A443FC4338B}" name="กำไร (ขาดทุน)_x000a_จากการขาย (15)" dataDxfId="190"/>
    <tableColumn id="17" xr3:uid="{74344278-01CE-466F-95A8-F0EA2140D322}" name="หมายเหตุ (16)" dataDxfId="189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8EB8B4E-4EA4-4344-97D1-0E61919CC925}" name="Private.Equity.Detail" displayName="Private.Equity.Detail" ref="A5:H11" totalsRowShown="0" headerRowDxfId="188" dataDxfId="186" headerRowBorderDxfId="187" tableBorderDxfId="185" totalsRowBorderDxfId="184">
  <autoFilter ref="A5:H11" xr:uid="{DF9900A6-C092-47DE-8801-6E73C50B8E09}"/>
  <tableColumns count="8">
    <tableColumn id="1" xr3:uid="{93E986C1-28C7-4FAC-84E1-DA5874C0A2AE}" name="ลำดับ_x000a_" dataDxfId="183"/>
    <tableColumn id="2" xr3:uid="{F5AC9C5B-4F5B-475E-92A0-61B72F0CF617}" name="ชื่อกองทุน / กองทรัสต์ / บริษัท (1)" dataDxfId="182"/>
    <tableColumn id="3" xr3:uid="{CB5FA48A-EE2C-4B3E-BA11-62D6B8D86A4C}" name="ผู้จัดการกองทุน / กองทรัสต์ (2)" dataDxfId="181"/>
    <tableColumn id="4" xr3:uid="{CB2EF363-016A-4E33-839B-AF0DEF358327}" name="รายชื่อหลักทรัพย์ (3)" dataDxfId="180"/>
    <tableColumn id="5" xr3:uid="{CEF8C1C4-1BBE-4CAB-A087-95D5EC27B68E}" name="ประเภทอุตสาหกรรม (4)" dataDxfId="179"/>
    <tableColumn id="6" xr3:uid="{0B8B546B-B9E0-4F52-8E77-861BFF359CC6}" name="ประเทศ (5)" dataDxfId="178"/>
    <tableColumn id="7" xr3:uid="{C9A678DF-C708-4503-9CD7-61AF1D8228CE}" name="% การลงทุน (6)" dataDxfId="177"/>
    <tableColumn id="8" xr3:uid="{E657D2C5-A65D-47F5-9739-6F42BFA3B52D}" name="หมายเหตุ_x000a_(7)" dataDxfId="176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F91074-CF05-48C8-B699-9925D5382580}" name="Investment.Income" displayName="Investment.Income" ref="A5:F53" totalsRowShown="0" headerRowDxfId="175" dataDxfId="173" headerRowBorderDxfId="174" tableBorderDxfId="172" totalsRowBorderDxfId="171">
  <autoFilter ref="A5:F53" xr:uid="{8848CE42-3EC7-4828-8702-CDEEFE40A1A9}"/>
  <tableColumns count="6">
    <tableColumn id="1" xr3:uid="{C244E80A-51D9-4C5E-9563-7CC9A7C06DAB}" name="ประเภทสินทรัพย์ (1)" dataDxfId="170"/>
    <tableColumn id="2" xr3:uid="{EED07548-3BFE-4DBB-A543-12575B7A42CB}" name="มูลค่าสินทรัพย์ (2)" dataDxfId="169"/>
    <tableColumn id="3" xr3:uid="{966B0676-2842-4C5E-8374-300B295ECE59}" name="ดอกเบี้ยรับ / เงินปันผลรับ (3)" dataDxfId="168"/>
    <tableColumn id="4" xr3:uid="{47EC8D4F-1685-4298-86E3-395720543BEA}" name="รายได้ค่าเช่า / อื่น ๆ (4)" dataDxfId="167"/>
    <tableColumn id="5" xr3:uid="{154D6FCB-FA57-4998-BADF-D66CC75799A4}" name="กำไร (ขาดทุน) จาก_x000a_การขายสินทรัพย์ (5)" dataDxfId="166"/>
    <tableColumn id="6" xr3:uid="{655E213F-B302-446A-95C6-F6EC308C2D0E}" name="หมายเหตุ_x000a__x000a_(6)" dataDxfId="165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7568-DD2A-4A18-BF7D-EE4FE0E734BF}" name="rpt" displayName="rpt" ref="A12:Q43" totalsRowCount="1" headerRowDxfId="164" dataDxfId="162" totalsRowDxfId="161" headerRowBorderDxfId="163">
  <autoFilter ref="A12:Q42" xr:uid="{58265E48-C962-482A-8CFE-989CA621823D}"/>
  <tableColumns count="17">
    <tableColumn id="1" xr3:uid="{2AC2BF8F-2EB4-4CC1-820E-8ECF07FD9CBF}" name="(1)_x000a_ลำดับ" dataDxfId="160" totalsRowDxfId="159"/>
    <tableColumn id="2" xr3:uid="{C62FEBB9-7EC1-46F6-A033-4C2BA938A701}" name="(2)_x000a_ชื่อนิติบุคคล" totalsRowLabel="รวม" dataDxfId="158" totalsRowDxfId="157"/>
    <tableColumn id="16" xr3:uid="{F8D1A928-2357-4544-8F5C-3236EBDE5573}" name="(3)_x000a_เลขประจำตัวนิติบุคคล" dataDxfId="156" totalsRowDxfId="155"/>
    <tableColumn id="3" xr3:uid="{76835A7E-D863-4BBF-91A2-E902C73F3CD9}" name="(4)_x000a_ความสัมพันธ์" dataDxfId="154" totalsRowDxfId="153"/>
    <tableColumn id="4" xr3:uid="{107A4FAA-0144-47ED-B031-A48BC6C4883F}" name="(5.1) เงินฝาก" totalsRowFunction="sum" dataDxfId="152" totalsRowDxfId="151"/>
    <tableColumn id="5" xr3:uid="{95799BF8-E7B9-4B4E-BA3D-EC4214C37FDD}" name="(5.2) ตราสารหนี้" totalsRowFunction="sum" dataDxfId="150" totalsRowDxfId="149"/>
    <tableColumn id="6" xr3:uid="{5E136EC9-247C-4A3C-B5CE-52F15ADDE339}" name="(5.3) ตราสารกึ่งหนี้กึ่งทุน" totalsRowFunction="sum" dataDxfId="148" totalsRowDxfId="147"/>
    <tableColumn id="7" xr3:uid="{F49290D9-2175-429D-8481-C8798CBAFC89}" name="(5.4) ตราสารทุน" totalsRowFunction="sum" dataDxfId="146" totalsRowDxfId="145"/>
    <tableColumn id="8" xr3:uid="{2487EE42-AEC2-487B-B16B-F5790D1A5659}" name="(5.5) หน่วยลงทุน" totalsRowFunction="sum" dataDxfId="144" totalsRowDxfId="143"/>
    <tableColumn id="9" xr3:uid="{E68A1819-765F-4FB5-90EC-DC962D8A571F}" name="(5.6) อนุพันธ์" totalsRowFunction="sum" dataDxfId="142" totalsRowDxfId="141"/>
    <tableColumn id="10" xr3:uid="{569CFB0E-9E3F-4D92-9535-DBF88E42906E}" name="(5.7) ตราสารหนี้ที่มีอนุพันธ์แฝง" totalsRowFunction="sum" dataDxfId="140" totalsRowDxfId="139"/>
    <tableColumn id="11" xr3:uid="{C68AFAA5-9563-4878-A21C-4BE7493803E6}" name="(5.8) เงินให้กู้ยืม ให้เช่าซื้อรถ _x000a_รับอาวัลตั๋วเงิน และออกหนังสือค้ำประกัน" totalsRowFunction="sum" dataDxfId="138" totalsRowDxfId="137"/>
    <tableColumn id="12" xr3:uid="{9C58C4A7-C26E-421E-A11D-37396CA74A2E}" name="(5.9) หลักทรัพย์ยืมและให้ยืม" totalsRowFunction="sum" dataDxfId="136" totalsRowDxfId="135"/>
    <tableColumn id="13" xr3:uid="{62C73284-2DE4-4C78-BB3F-300FB28597E3}" name="(5.10) หลักทรัพย์ซื้อหรือขายคืน" totalsRowFunction="sum" dataDxfId="134" totalsRowDxfId="133"/>
    <tableColumn id="14" xr3:uid="{5E1DC2EC-F82A-4D5F-A583-AF68E369624D}" name="(5.11) กิจการเงินร่วมลงทุน" totalsRowFunction="sum" dataDxfId="132" totalsRowDxfId="131"/>
    <tableColumn id="17" xr3:uid="{A7C85D9C-597D-4CC0-A44C-F3AD46194A1A}" name="(5.12) การประกอบธุรกิจอื่น" totalsRowFunction="sum" dataDxfId="130" totalsRowDxfId="129"/>
    <tableColumn id="15" xr3:uid="{885EE4DF-66C1-4D02-BE44-FC8EABEFB619}" name="รวม" totalsRowFunction="sum" dataDxfId="128" totalsRowDxfId="127">
      <calculatedColumnFormula>SUM(rpt[[#This Row],[(5.1) เงินฝาก]:[(5.12) การประกอบธุรกิจอื่น]])</calculatedColumnFormula>
    </tableColumn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6661B8-692A-4FF4-93AB-772FE8238837}" name="rpt.beg" displayName="rpt.beg" ref="A12:P43" totalsRowCount="1" headerRowDxfId="126" dataDxfId="124" totalsRowDxfId="123" headerRowBorderDxfId="125">
  <autoFilter ref="A12:P42" xr:uid="{9E1CC7B0-1BC6-455E-8EF7-1D1CED78B2C4}"/>
  <tableColumns count="16">
    <tableColumn id="1" xr3:uid="{A786DB1D-7A4D-4EDE-811D-1F08ECC10A9B}" name="(1)_x000a_ลำดับ" dataDxfId="122" totalsRowDxfId="121"/>
    <tableColumn id="2" xr3:uid="{4E7E9E89-FD6D-46FF-9EC8-018CDEAEC321}" name="(2)_x000a_ชื่อนิติบุคคล" totalsRowLabel="รวม" dataDxfId="120" totalsRowDxfId="119"/>
    <tableColumn id="16" xr3:uid="{B6F97788-4D40-42C1-9AD8-7EA30DF445AD}" name="(3)_x000a_เลขประจำตัวนิติบุคคล" dataDxfId="118" totalsRowDxfId="117"/>
    <tableColumn id="3" xr3:uid="{B2121F99-6DD9-4738-B038-677CB73F2AA6}" name="(4)_x000a_ความสัมพันธ์" dataDxfId="116" totalsRowDxfId="115"/>
    <tableColumn id="4" xr3:uid="{CA79259F-2872-4EA4-88CD-CDCE3A0534E5}" name="(5.1) เงินฝาก" totalsRowFunction="sum" dataDxfId="114" totalsRowDxfId="113"/>
    <tableColumn id="5" xr3:uid="{328D7E16-34F3-49F0-AE79-F07C5F4A2FD6}" name="(5.2) ตราสารหนี้" totalsRowFunction="sum" dataDxfId="112" totalsRowDxfId="111"/>
    <tableColumn id="6" xr3:uid="{6BFED7A0-0984-4367-944F-58C11FE9F142}" name="(5.3) ตราสารกึ่งหนี้กึ่งทุน" totalsRowFunction="sum" dataDxfId="110" totalsRowDxfId="109"/>
    <tableColumn id="7" xr3:uid="{F14543A5-ED69-41CD-BACF-F6BE3EFA20A1}" name="(5.4) ตราสารทุน" totalsRowFunction="sum" dataDxfId="108" totalsRowDxfId="107"/>
    <tableColumn id="8" xr3:uid="{61F06802-4058-4F7E-941B-988A48AEA098}" name="(5.5) หน่วยลงทุน" totalsRowFunction="sum" dataDxfId="106" totalsRowDxfId="105"/>
    <tableColumn id="9" xr3:uid="{2AA7D9E9-4244-4E88-B368-19A721D880FB}" name="(5.6) อนุพันธ์" totalsRowFunction="sum" dataDxfId="104" totalsRowDxfId="103"/>
    <tableColumn id="10" xr3:uid="{A9F5C28E-1630-4FFC-BE65-53301A4C6F14}" name="(5.7) ตราสารหนี้ที่มีอนุพันธ์แฝง" totalsRowFunction="sum" dataDxfId="102" totalsRowDxfId="101"/>
    <tableColumn id="11" xr3:uid="{A0816647-3E6D-479C-99FE-B8F023586953}" name="(5.8) เงินให้กู้ยืม ให้เช่าซื้อรถ _x000a_รับอาวัลตั๋วเงิน และออกหนังสือค้ำประกัน" totalsRowFunction="sum" dataDxfId="100" totalsRowDxfId="99"/>
    <tableColumn id="12" xr3:uid="{F941007A-3CF5-488F-94DE-885C05493432}" name="(5.9) หลักทรัพย์ยืมและให้ยืม" totalsRowFunction="sum" dataDxfId="98" totalsRowDxfId="97"/>
    <tableColumn id="13" xr3:uid="{7AF8D362-F684-4DF0-9ADB-812884B994BC}" name="(5.10) หลักทรัพย์ซื้อหรือขายคืน" totalsRowFunction="sum" dataDxfId="96" totalsRowDxfId="95"/>
    <tableColumn id="14" xr3:uid="{7FFCE584-075E-47C3-9170-F030D87676BE}" name="(5.11) กิจการเงินร่วมลงทุน" totalsRowFunction="sum" dataDxfId="94" totalsRowDxfId="93"/>
    <tableColumn id="15" xr3:uid="{DC559A00-E340-4073-AB70-13B378A6281F}" name="รวม" totalsRowFunction="sum" dataDxfId="92" totalsRowDxfId="91">
      <calculatedColumnFormula>SUM(rpt.beg[[#This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7227BF-A4C3-4657-B97D-FD91C20F43AC}" name="rpt.chg" displayName="rpt.chg" ref="A47:Q78" totalsRowCount="1" headerRowDxfId="90" dataDxfId="88" totalsRowDxfId="87" headerRowBorderDxfId="89">
  <autoFilter ref="A47:Q77" xr:uid="{1175E747-D560-4320-A15D-57C859F4EE82}"/>
  <tableColumns count="17">
    <tableColumn id="1" xr3:uid="{D3368396-E7F2-4321-8647-8A816D50FE94}" name="(1)_x000a_ลำดับ" dataDxfId="86" totalsRowDxfId="85"/>
    <tableColumn id="2" xr3:uid="{418BA1BB-2262-4F5C-8BF6-A748D622CE61}" name="(2)_x000a_ชื่อนิติบุคคล" totalsRowLabel="รวม" dataDxfId="84" totalsRowDxfId="83"/>
    <tableColumn id="16" xr3:uid="{B23341A3-9DFA-4B19-A080-DD9ECB4D3C64}" name="(3)_x000a_เลขประจำตัวนิติบุคคล" dataDxfId="82" totalsRowDxfId="81"/>
    <tableColumn id="3" xr3:uid="{2133ECA3-EE40-4BF8-9742-4BBAE30549B5}" name="(4)_x000a_ความสัมพันธ์" dataDxfId="80" totalsRowDxfId="79"/>
    <tableColumn id="4" xr3:uid="{1415E794-AD45-49D4-8740-2DBC24A18658}" name="(5.1) เงินฝาก" totalsRowFunction="sum" dataDxfId="78" totalsRowDxfId="77"/>
    <tableColumn id="5" xr3:uid="{393CD63E-A6BC-41F8-AB85-4373818B715D}" name="(5.2) ตราสารหนี้" totalsRowFunction="sum" dataDxfId="76" totalsRowDxfId="75"/>
    <tableColumn id="6" xr3:uid="{23F9F2EC-F834-40D0-A360-2F05F76780BF}" name="(5.3) ตราสารกึ่งหนี้กึ่งทุน" totalsRowFunction="sum" dataDxfId="74" totalsRowDxfId="73"/>
    <tableColumn id="7" xr3:uid="{F539F559-6A04-48FF-B603-E437F4DD3E50}" name="(5.4) ตราสารทุน" totalsRowFunction="sum" dataDxfId="72" totalsRowDxfId="71"/>
    <tableColumn id="8" xr3:uid="{58412A9E-83A4-4C12-8741-FB4AAB658DE8}" name="(5.5) หน่วยลงทุน" totalsRowFunction="sum" dataDxfId="70" totalsRowDxfId="69"/>
    <tableColumn id="9" xr3:uid="{E76E089F-FB50-4E73-9513-14644D481764}" name="(5.6) อนุพันธ์" totalsRowFunction="sum" dataDxfId="68" totalsRowDxfId="67"/>
    <tableColumn id="10" xr3:uid="{A419BCCF-24CD-4CF6-B3EE-5BB3A47294B5}" name="(5.7) ตราสารหนี้ที่มีอนุพันธ์แฝง" totalsRowFunction="sum" dataDxfId="66" totalsRowDxfId="65"/>
    <tableColumn id="11" xr3:uid="{9D507F40-5B6F-40EC-A411-6749B9FA1F5B}" name="(5.8) เงินให้กู้ยืม ให้เช่าซื้อรถ _x000a_รับอาวัลตั๋วเงิน และออกหนังสือค้ำประกัน" totalsRowFunction="sum" dataDxfId="64" totalsRowDxfId="63"/>
    <tableColumn id="12" xr3:uid="{615BE202-F864-4938-A19A-CFED094C804F}" name="(5.9) หลักทรัพย์ยืมและให้ยืม" totalsRowFunction="sum" dataDxfId="62" totalsRowDxfId="61"/>
    <tableColumn id="13" xr3:uid="{113ECDD0-A7E2-4092-A679-F66F0F3375DF}" name="(5.10) หลักทรัพย์ซื้อหรือขายคืน" totalsRowFunction="sum" dataDxfId="60" totalsRowDxfId="59"/>
    <tableColumn id="14" xr3:uid="{7EEE348F-F299-4630-8400-F908F38C58A5}" name="(5.11) กิจการเงินร่วมลงทุน" totalsRowFunction="sum" dataDxfId="58" totalsRowDxfId="57"/>
    <tableColumn id="15" xr3:uid="{47CB6B6C-8F68-4B2C-A1F7-01B701575C4E}" name="รวม" totalsRowFunction="sum" dataDxfId="56" totalsRowDxfId="55">
      <calculatedColumnFormula>SUM(rpt.chg[[#This Row],[(5.1) เงินฝาก]:[(5.11) กิจการเงินร่วมลงทุน]])</calculatedColumnFormula>
    </tableColumn>
    <tableColumn id="17" xr3:uid="{E9C0F190-8A03-48E3-9CB9-E708D326FEE8}" name="วันที่เกิดธุรกรรมหรือกิจกรรม*_x000a_(DD/MM/YYYY)" dataDxfId="54" totalsRowDxfId="5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7"/>
  <sheetViews>
    <sheetView topLeftCell="A22" zoomScaleNormal="100" workbookViewId="0">
      <selection activeCell="A22" sqref="A1:XFD1048576"/>
    </sheetView>
  </sheetViews>
  <sheetFormatPr defaultColWidth="9" defaultRowHeight="20"/>
  <cols>
    <col min="1" max="1" width="18.7265625" style="1" customWidth="1"/>
    <col min="2" max="2" width="32.453125" style="1" customWidth="1"/>
    <col min="3" max="3" width="29.1796875" style="1" customWidth="1"/>
    <col min="4" max="4" width="18.1796875" style="1" customWidth="1"/>
    <col min="5" max="5" width="20.26953125" style="1" customWidth="1"/>
    <col min="6" max="6" width="19.1796875" style="1" customWidth="1"/>
    <col min="7" max="7" width="21" style="1" customWidth="1"/>
    <col min="8" max="8" width="19.453125" style="1" customWidth="1"/>
    <col min="9" max="9" width="15.1796875" style="1" bestFit="1" customWidth="1"/>
    <col min="10" max="10" width="4.81640625" style="1" customWidth="1"/>
    <col min="11" max="16384" width="9" style="1"/>
  </cols>
  <sheetData>
    <row r="1" spans="1:17" ht="24">
      <c r="I1" s="2" t="s">
        <v>0</v>
      </c>
    </row>
    <row r="2" spans="1:17" ht="24" customHeight="1">
      <c r="A2" s="336" t="s">
        <v>1</v>
      </c>
      <c r="B2" s="336"/>
      <c r="C2" s="336"/>
      <c r="D2" s="336"/>
      <c r="E2" s="336"/>
      <c r="F2" s="336"/>
      <c r="G2" s="336"/>
      <c r="H2" s="336"/>
      <c r="I2" s="336"/>
    </row>
    <row r="3" spans="1:17">
      <c r="A3" s="336" t="s">
        <v>2</v>
      </c>
      <c r="B3" s="337"/>
      <c r="C3" s="337"/>
      <c r="D3" s="337"/>
      <c r="E3" s="337"/>
      <c r="F3" s="337"/>
      <c r="G3" s="337"/>
      <c r="H3" s="337"/>
      <c r="I3" s="337"/>
    </row>
    <row r="5" spans="1:17" ht="24.65" customHeight="1">
      <c r="B5" s="3" t="s">
        <v>3</v>
      </c>
      <c r="C5" s="4"/>
      <c r="G5" s="5" t="s">
        <v>4</v>
      </c>
      <c r="H5" s="4"/>
    </row>
    <row r="6" spans="1:17" ht="20.5" customHeight="1">
      <c r="A6" s="5"/>
      <c r="C6" s="4"/>
      <c r="G6" s="5" t="s">
        <v>5</v>
      </c>
      <c r="H6" s="4"/>
      <c r="I6" s="6"/>
    </row>
    <row r="7" spans="1:17" ht="24">
      <c r="A7" s="338" t="s">
        <v>6</v>
      </c>
      <c r="B7" s="338"/>
      <c r="C7" s="4" t="s">
        <v>6</v>
      </c>
      <c r="H7" s="4" t="s">
        <v>6</v>
      </c>
      <c r="J7" s="4"/>
      <c r="K7" s="4"/>
      <c r="L7" s="4"/>
      <c r="M7" s="4"/>
      <c r="N7" s="4"/>
      <c r="O7" s="4"/>
      <c r="P7" s="4"/>
      <c r="Q7" s="4"/>
    </row>
    <row r="8" spans="1:17" ht="21" customHeight="1">
      <c r="A8" s="4" t="s">
        <v>7</v>
      </c>
      <c r="B8" s="4"/>
      <c r="C8" s="4" t="s">
        <v>8</v>
      </c>
      <c r="D8" s="4"/>
      <c r="E8" s="4"/>
      <c r="F8" s="4"/>
      <c r="G8" s="4"/>
      <c r="H8" s="4"/>
      <c r="I8" s="4"/>
    </row>
    <row r="9" spans="1:17" ht="24">
      <c r="I9" s="7" t="s">
        <v>9</v>
      </c>
    </row>
    <row r="10" spans="1:17" ht="20.5" customHeight="1">
      <c r="A10" s="339" t="s">
        <v>10</v>
      </c>
      <c r="B10" s="339"/>
      <c r="C10" s="340"/>
      <c r="D10" s="343" t="s">
        <v>11</v>
      </c>
      <c r="E10" s="344"/>
      <c r="F10" s="344"/>
      <c r="G10" s="344"/>
      <c r="H10" s="345"/>
      <c r="I10" s="346" t="s">
        <v>12</v>
      </c>
    </row>
    <row r="11" spans="1:17" ht="80.5" customHeight="1">
      <c r="A11" s="341"/>
      <c r="B11" s="341"/>
      <c r="C11" s="342"/>
      <c r="D11" s="8" t="s">
        <v>13</v>
      </c>
      <c r="E11" s="9" t="s">
        <v>14</v>
      </c>
      <c r="F11" s="9" t="s">
        <v>15</v>
      </c>
      <c r="G11" s="9" t="s">
        <v>16</v>
      </c>
      <c r="H11" s="30" t="s">
        <v>17</v>
      </c>
      <c r="I11" s="347"/>
    </row>
    <row r="12" spans="1:17" ht="24">
      <c r="A12" s="348" t="s">
        <v>18</v>
      </c>
      <c r="B12" s="348"/>
      <c r="C12" s="349"/>
      <c r="D12" s="22"/>
      <c r="E12" s="23"/>
      <c r="F12" s="23"/>
      <c r="G12" s="23"/>
      <c r="H12" s="24"/>
      <c r="I12" s="25"/>
    </row>
    <row r="13" spans="1:17" ht="20.5" customHeight="1">
      <c r="A13" s="350" t="s">
        <v>19</v>
      </c>
      <c r="B13" s="351"/>
      <c r="C13" s="352"/>
      <c r="D13" s="10"/>
      <c r="E13" s="10"/>
      <c r="F13" s="10">
        <f>D13+E13</f>
        <v>0</v>
      </c>
      <c r="G13" s="11" t="s">
        <v>20</v>
      </c>
      <c r="H13" s="10"/>
      <c r="I13" s="10"/>
    </row>
    <row r="14" spans="1:17" ht="24">
      <c r="A14" s="350" t="s">
        <v>21</v>
      </c>
      <c r="B14" s="351"/>
      <c r="C14" s="352"/>
      <c r="D14" s="10">
        <v>100</v>
      </c>
      <c r="E14" s="10">
        <v>200</v>
      </c>
      <c r="F14" s="10">
        <f t="shared" ref="F14:F25" si="0">D14+E14</f>
        <v>300</v>
      </c>
      <c r="G14" s="11" t="s">
        <v>20</v>
      </c>
      <c r="H14" s="10"/>
      <c r="I14" s="10"/>
    </row>
    <row r="15" spans="1:17" ht="24">
      <c r="A15" s="350" t="s">
        <v>22</v>
      </c>
      <c r="B15" s="351"/>
      <c r="C15" s="352"/>
      <c r="D15" s="10"/>
      <c r="E15" s="10">
        <v>200</v>
      </c>
      <c r="F15" s="10">
        <f t="shared" si="0"/>
        <v>200</v>
      </c>
      <c r="G15" s="353" t="s">
        <v>23</v>
      </c>
      <c r="H15" s="10"/>
      <c r="I15" s="10"/>
    </row>
    <row r="16" spans="1:17" ht="24">
      <c r="A16" s="355" t="s">
        <v>24</v>
      </c>
      <c r="B16" s="356"/>
      <c r="C16" s="357"/>
      <c r="D16" s="10"/>
      <c r="E16" s="10">
        <v>100</v>
      </c>
      <c r="F16" s="10">
        <f t="shared" si="0"/>
        <v>100</v>
      </c>
      <c r="G16" s="354"/>
      <c r="H16" s="10"/>
      <c r="I16" s="10"/>
    </row>
    <row r="17" spans="1:9" ht="23.5" customHeight="1">
      <c r="A17" s="350" t="s">
        <v>25</v>
      </c>
      <c r="B17" s="351"/>
      <c r="C17" s="352"/>
      <c r="D17" s="12"/>
      <c r="E17" s="12"/>
      <c r="F17" s="12"/>
      <c r="G17" s="13"/>
      <c r="H17" s="10"/>
      <c r="I17" s="10"/>
    </row>
    <row r="18" spans="1:9" ht="20.5" customHeight="1">
      <c r="A18" s="355" t="s">
        <v>26</v>
      </c>
      <c r="B18" s="356"/>
      <c r="C18" s="357"/>
      <c r="D18" s="10"/>
      <c r="E18" s="10">
        <v>100</v>
      </c>
      <c r="F18" s="10">
        <f t="shared" si="0"/>
        <v>100</v>
      </c>
      <c r="G18" s="13"/>
      <c r="H18" s="10"/>
      <c r="I18" s="10"/>
    </row>
    <row r="19" spans="1:9" ht="20.5" customHeight="1">
      <c r="A19" s="355" t="s">
        <v>27</v>
      </c>
      <c r="B19" s="356"/>
      <c r="C19" s="357"/>
      <c r="D19" s="10"/>
      <c r="E19" s="10">
        <v>100</v>
      </c>
      <c r="F19" s="10">
        <f t="shared" si="0"/>
        <v>100</v>
      </c>
      <c r="G19" s="13"/>
      <c r="H19" s="10"/>
      <c r="I19" s="10"/>
    </row>
    <row r="20" spans="1:9" ht="65.25" customHeight="1">
      <c r="A20" s="350" t="s">
        <v>28</v>
      </c>
      <c r="B20" s="351"/>
      <c r="C20" s="352"/>
      <c r="D20" s="10"/>
      <c r="E20" s="10">
        <v>200</v>
      </c>
      <c r="F20" s="10">
        <f t="shared" si="0"/>
        <v>200</v>
      </c>
      <c r="G20" s="13"/>
      <c r="H20" s="10"/>
      <c r="I20" s="10"/>
    </row>
    <row r="21" spans="1:9" ht="24">
      <c r="A21" s="350" t="s">
        <v>29</v>
      </c>
      <c r="B21" s="351"/>
      <c r="C21" s="352"/>
      <c r="D21" s="10"/>
      <c r="E21" s="10"/>
      <c r="F21" s="10">
        <f t="shared" si="0"/>
        <v>0</v>
      </c>
      <c r="G21" s="11" t="s">
        <v>30</v>
      </c>
      <c r="H21" s="10"/>
      <c r="I21" s="10"/>
    </row>
    <row r="22" spans="1:9" ht="24" customHeight="1">
      <c r="A22" s="350" t="s">
        <v>31</v>
      </c>
      <c r="B22" s="351"/>
      <c r="C22" s="352"/>
      <c r="D22" s="10"/>
      <c r="E22" s="10"/>
      <c r="F22" s="10">
        <f t="shared" si="0"/>
        <v>0</v>
      </c>
      <c r="G22" s="11" t="s">
        <v>32</v>
      </c>
      <c r="H22" s="10"/>
      <c r="I22" s="10"/>
    </row>
    <row r="23" spans="1:9" ht="24" customHeight="1">
      <c r="A23" s="350" t="s">
        <v>33</v>
      </c>
      <c r="B23" s="351"/>
      <c r="C23" s="352"/>
      <c r="D23" s="10"/>
      <c r="E23" s="10"/>
      <c r="F23" s="10">
        <f t="shared" si="0"/>
        <v>0</v>
      </c>
      <c r="G23" s="11" t="s">
        <v>34</v>
      </c>
      <c r="H23" s="10"/>
      <c r="I23" s="10"/>
    </row>
    <row r="24" spans="1:9" ht="20.5" customHeight="1">
      <c r="A24" s="350" t="s">
        <v>35</v>
      </c>
      <c r="B24" s="351"/>
      <c r="C24" s="352"/>
      <c r="D24" s="10"/>
      <c r="E24" s="10"/>
      <c r="F24" s="10">
        <f t="shared" si="0"/>
        <v>0</v>
      </c>
      <c r="G24" s="11" t="s">
        <v>34</v>
      </c>
      <c r="H24" s="10"/>
      <c r="I24" s="10"/>
    </row>
    <row r="25" spans="1:9" ht="25.5" customHeight="1">
      <c r="A25" s="355" t="s">
        <v>36</v>
      </c>
      <c r="B25" s="356"/>
      <c r="C25" s="357"/>
      <c r="D25" s="10"/>
      <c r="E25" s="10"/>
      <c r="F25" s="10">
        <f t="shared" si="0"/>
        <v>0</v>
      </c>
      <c r="G25" s="13"/>
      <c r="H25" s="10"/>
      <c r="I25" s="10"/>
    </row>
    <row r="26" spans="1:9" ht="20.5" customHeight="1">
      <c r="A26" s="358" t="s">
        <v>37</v>
      </c>
      <c r="B26" s="359"/>
      <c r="C26" s="360"/>
      <c r="D26" s="12"/>
      <c r="E26" s="12"/>
      <c r="F26" s="12"/>
      <c r="G26" s="12"/>
      <c r="H26" s="12"/>
      <c r="I26" s="12"/>
    </row>
    <row r="27" spans="1:9" ht="24">
      <c r="A27" s="350" t="s">
        <v>38</v>
      </c>
      <c r="B27" s="351"/>
      <c r="C27" s="352"/>
      <c r="D27" s="10"/>
      <c r="E27" s="10"/>
      <c r="F27" s="10">
        <f>D27+E27</f>
        <v>0</v>
      </c>
      <c r="G27" s="13"/>
      <c r="H27" s="10"/>
      <c r="I27" s="10"/>
    </row>
    <row r="28" spans="1:9" ht="24">
      <c r="A28" s="350" t="s">
        <v>39</v>
      </c>
      <c r="B28" s="351"/>
      <c r="C28" s="352"/>
      <c r="D28" s="12"/>
      <c r="E28" s="12"/>
      <c r="F28" s="12"/>
      <c r="G28" s="12"/>
      <c r="H28" s="12"/>
      <c r="I28" s="12"/>
    </row>
    <row r="29" spans="1:9" ht="24">
      <c r="A29" s="355" t="s">
        <v>40</v>
      </c>
      <c r="B29" s="356"/>
      <c r="C29" s="357"/>
      <c r="D29" s="10"/>
      <c r="E29" s="10"/>
      <c r="F29" s="10">
        <f t="shared" ref="F29:F36" si="1">D29+E29</f>
        <v>0</v>
      </c>
      <c r="G29" s="13"/>
      <c r="H29" s="10"/>
      <c r="I29" s="10"/>
    </row>
    <row r="30" spans="1:9" ht="24" customHeight="1">
      <c r="A30" s="355" t="s">
        <v>41</v>
      </c>
      <c r="B30" s="356"/>
      <c r="C30" s="357"/>
      <c r="D30" s="10"/>
      <c r="E30" s="10"/>
      <c r="F30" s="10">
        <f t="shared" si="1"/>
        <v>0</v>
      </c>
      <c r="G30" s="13"/>
      <c r="H30" s="10"/>
      <c r="I30" s="10"/>
    </row>
    <row r="31" spans="1:9" ht="24">
      <c r="A31" s="350" t="s">
        <v>42</v>
      </c>
      <c r="B31" s="351"/>
      <c r="C31" s="352"/>
      <c r="D31" s="12"/>
      <c r="E31" s="12"/>
      <c r="F31" s="12"/>
      <c r="G31" s="12"/>
      <c r="H31" s="12"/>
      <c r="I31" s="12"/>
    </row>
    <row r="32" spans="1:9" ht="19.5" customHeight="1">
      <c r="A32" s="355" t="s">
        <v>43</v>
      </c>
      <c r="B32" s="356"/>
      <c r="C32" s="357"/>
      <c r="D32" s="10"/>
      <c r="E32" s="10"/>
      <c r="F32" s="10">
        <f>D32+E32</f>
        <v>0</v>
      </c>
      <c r="G32" s="13"/>
      <c r="H32" s="10"/>
      <c r="I32" s="10"/>
    </row>
    <row r="33" spans="1:9" ht="19.5" customHeight="1">
      <c r="A33" s="355" t="s">
        <v>44</v>
      </c>
      <c r="B33" s="356"/>
      <c r="C33" s="357"/>
      <c r="D33" s="10"/>
      <c r="E33" s="10"/>
      <c r="F33" s="10">
        <f>D33+E33</f>
        <v>0</v>
      </c>
      <c r="G33" s="13"/>
      <c r="H33" s="10"/>
      <c r="I33" s="10"/>
    </row>
    <row r="34" spans="1:9" ht="64.5" customHeight="1">
      <c r="A34" s="350" t="s">
        <v>45</v>
      </c>
      <c r="B34" s="351"/>
      <c r="C34" s="352"/>
      <c r="D34" s="10"/>
      <c r="E34" s="10"/>
      <c r="F34" s="10">
        <f t="shared" si="1"/>
        <v>0</v>
      </c>
      <c r="G34" s="13"/>
      <c r="H34" s="10"/>
      <c r="I34" s="10"/>
    </row>
    <row r="35" spans="1:9" ht="24">
      <c r="A35" s="355" t="s">
        <v>46</v>
      </c>
      <c r="B35" s="356"/>
      <c r="C35" s="357"/>
      <c r="D35" s="10"/>
      <c r="E35" s="10"/>
      <c r="F35" s="10"/>
      <c r="G35" s="13"/>
      <c r="H35" s="10"/>
      <c r="I35" s="10"/>
    </row>
    <row r="36" spans="1:9" ht="24">
      <c r="A36" s="364" t="s">
        <v>47</v>
      </c>
      <c r="B36" s="365"/>
      <c r="C36" s="366"/>
      <c r="D36" s="10"/>
      <c r="E36" s="10"/>
      <c r="F36" s="10">
        <f t="shared" si="1"/>
        <v>0</v>
      </c>
      <c r="G36" s="13"/>
      <c r="H36" s="10"/>
      <c r="I36" s="10"/>
    </row>
    <row r="37" spans="1:9" ht="24" customHeight="1">
      <c r="A37" s="364" t="s">
        <v>48</v>
      </c>
      <c r="B37" s="365"/>
      <c r="C37" s="366"/>
      <c r="D37" s="10">
        <f>D27+D29++D30+D32+D33+D34+D35+D36</f>
        <v>0</v>
      </c>
      <c r="E37" s="10">
        <f>E27+E29++E30+E32+E33+E34+E35+E36</f>
        <v>0</v>
      </c>
      <c r="F37" s="10">
        <f>F27+F29++F30+F32+F33+F34+F35+F36</f>
        <v>0</v>
      </c>
      <c r="G37" s="11">
        <v>30</v>
      </c>
      <c r="H37" s="10"/>
      <c r="I37" s="10"/>
    </row>
    <row r="38" spans="1:9" ht="25.5" customHeight="1">
      <c r="A38" s="361" t="s">
        <v>49</v>
      </c>
      <c r="B38" s="362"/>
      <c r="C38" s="363"/>
      <c r="D38" s="12"/>
      <c r="E38" s="12"/>
      <c r="F38" s="12"/>
      <c r="G38" s="12"/>
      <c r="H38" s="12"/>
      <c r="I38" s="12"/>
    </row>
    <row r="39" spans="1:9" ht="25.5" customHeight="1">
      <c r="A39" s="364" t="s">
        <v>50</v>
      </c>
      <c r="B39" s="365"/>
      <c r="C39" s="366"/>
      <c r="D39" s="10">
        <f>D16+D30</f>
        <v>0</v>
      </c>
      <c r="E39" s="10">
        <f>E16+E30</f>
        <v>100</v>
      </c>
      <c r="F39" s="10">
        <f>D39+E39</f>
        <v>100</v>
      </c>
      <c r="G39" s="13"/>
      <c r="H39" s="10"/>
      <c r="I39" s="10"/>
    </row>
    <row r="40" spans="1:9" ht="47.25" customHeight="1">
      <c r="A40" s="355" t="s">
        <v>51</v>
      </c>
      <c r="B40" s="356"/>
      <c r="C40" s="357"/>
      <c r="D40" s="10">
        <f>D19+D33</f>
        <v>0</v>
      </c>
      <c r="E40" s="10">
        <f>E19+E33</f>
        <v>100</v>
      </c>
      <c r="F40" s="10">
        <f t="shared" ref="F40:F46" si="2">D40+E40</f>
        <v>100</v>
      </c>
      <c r="G40" s="13"/>
      <c r="H40" s="10"/>
      <c r="I40" s="10"/>
    </row>
    <row r="41" spans="1:9" ht="66.75" customHeight="1">
      <c r="A41" s="364" t="s">
        <v>52</v>
      </c>
      <c r="B41" s="365"/>
      <c r="C41" s="366"/>
      <c r="D41" s="10"/>
      <c r="E41" s="10"/>
      <c r="F41" s="10">
        <f t="shared" si="2"/>
        <v>0</v>
      </c>
      <c r="G41" s="13"/>
      <c r="H41" s="10"/>
      <c r="I41" s="10"/>
    </row>
    <row r="42" spans="1:9" ht="36.75" customHeight="1">
      <c r="A42" s="364" t="s">
        <v>53</v>
      </c>
      <c r="B42" s="365"/>
      <c r="C42" s="366"/>
      <c r="D42" s="10"/>
      <c r="E42" s="10"/>
      <c r="F42" s="10">
        <f t="shared" si="2"/>
        <v>0</v>
      </c>
      <c r="G42" s="13"/>
      <c r="H42" s="10"/>
      <c r="I42" s="10"/>
    </row>
    <row r="43" spans="1:9" ht="24">
      <c r="A43" s="367" t="s">
        <v>54</v>
      </c>
      <c r="B43" s="368"/>
      <c r="C43" s="369"/>
      <c r="D43" s="10">
        <f>D25+D36</f>
        <v>0</v>
      </c>
      <c r="E43" s="10">
        <f>E25+E36</f>
        <v>0</v>
      </c>
      <c r="F43" s="10">
        <f>D43+E43</f>
        <v>0</v>
      </c>
      <c r="G43" s="11">
        <v>1</v>
      </c>
      <c r="H43" s="10"/>
      <c r="I43" s="10"/>
    </row>
    <row r="44" spans="1:9" ht="24" customHeight="1">
      <c r="A44" s="361" t="s">
        <v>55</v>
      </c>
      <c r="B44" s="362"/>
      <c r="C44" s="363"/>
      <c r="D44" s="10"/>
      <c r="E44" s="14"/>
      <c r="F44" s="10">
        <f t="shared" si="2"/>
        <v>0</v>
      </c>
      <c r="G44" s="11">
        <v>5</v>
      </c>
      <c r="H44" s="10"/>
      <c r="I44" s="10"/>
    </row>
    <row r="45" spans="1:9" ht="25.5" customHeight="1">
      <c r="A45" s="361" t="s">
        <v>56</v>
      </c>
      <c r="B45" s="362"/>
      <c r="C45" s="363"/>
      <c r="D45" s="10">
        <f>D18+D19+D32+D33</f>
        <v>0</v>
      </c>
      <c r="E45" s="10">
        <f>E18+E19+E32+E33</f>
        <v>200</v>
      </c>
      <c r="F45" s="10">
        <f>D45+E45</f>
        <v>200</v>
      </c>
      <c r="G45" s="11">
        <v>30</v>
      </c>
      <c r="H45" s="10"/>
      <c r="I45" s="10"/>
    </row>
    <row r="46" spans="1:9" ht="66.75" customHeight="1">
      <c r="A46" s="361" t="s">
        <v>57</v>
      </c>
      <c r="B46" s="362"/>
      <c r="C46" s="363"/>
      <c r="D46" s="10">
        <f>D20+D34</f>
        <v>0</v>
      </c>
      <c r="E46" s="10">
        <f>E20+E34</f>
        <v>200</v>
      </c>
      <c r="F46" s="10">
        <f t="shared" si="2"/>
        <v>200</v>
      </c>
      <c r="G46" s="11">
        <v>30</v>
      </c>
      <c r="H46" s="10"/>
      <c r="I46" s="10"/>
    </row>
    <row r="48" spans="1:9" ht="40.5" customHeight="1">
      <c r="A48" s="376"/>
      <c r="B48" s="376"/>
      <c r="C48" s="376"/>
      <c r="D48" s="29" t="s">
        <v>58</v>
      </c>
      <c r="E48" s="29" t="s">
        <v>59</v>
      </c>
      <c r="F48" s="15" t="s">
        <v>60</v>
      </c>
    </row>
    <row r="49" spans="1:9" ht="30.75" customHeight="1">
      <c r="A49" s="377" t="s">
        <v>61</v>
      </c>
      <c r="B49" s="377"/>
      <c r="C49" s="377"/>
      <c r="D49" s="16"/>
      <c r="E49" s="16"/>
      <c r="F49" s="16"/>
    </row>
    <row r="51" spans="1:9" s="18" customFormat="1" ht="20.5">
      <c r="A51" s="378" t="s">
        <v>62</v>
      </c>
      <c r="B51" s="378"/>
      <c r="C51" s="17"/>
      <c r="E51" s="19"/>
    </row>
    <row r="52" spans="1:9" s="18" customFormat="1" ht="20.5">
      <c r="A52" s="379" t="s">
        <v>63</v>
      </c>
      <c r="B52" s="379"/>
      <c r="E52" s="19"/>
    </row>
    <row r="53" spans="1:9" s="18" customFormat="1" ht="20.5">
      <c r="A53" s="20" t="s">
        <v>64</v>
      </c>
      <c r="B53" s="17"/>
      <c r="C53" s="20" t="s">
        <v>65</v>
      </c>
      <c r="E53" s="19"/>
    </row>
    <row r="54" spans="1:9" ht="22.5" customHeight="1">
      <c r="A54" s="370" t="s">
        <v>66</v>
      </c>
      <c r="B54" s="371"/>
      <c r="C54" s="371"/>
      <c r="D54" s="371"/>
      <c r="E54" s="371"/>
      <c r="F54" s="371"/>
      <c r="G54" s="371"/>
      <c r="H54" s="371"/>
      <c r="I54" s="372"/>
    </row>
    <row r="55" spans="1:9" ht="54" customHeight="1">
      <c r="A55" s="373" t="s">
        <v>67</v>
      </c>
      <c r="B55" s="374"/>
      <c r="C55" s="374"/>
      <c r="D55" s="374"/>
      <c r="E55" s="374"/>
      <c r="F55" s="374"/>
      <c r="G55" s="374"/>
      <c r="H55" s="374"/>
      <c r="I55" s="375"/>
    </row>
    <row r="56" spans="1:9" ht="24">
      <c r="A56" s="373" t="s">
        <v>68</v>
      </c>
      <c r="B56" s="374"/>
      <c r="C56" s="374"/>
      <c r="D56" s="374"/>
      <c r="E56" s="374"/>
      <c r="F56" s="374"/>
      <c r="G56" s="374"/>
      <c r="H56" s="374"/>
      <c r="I56" s="375"/>
    </row>
    <row r="57" spans="1:9" ht="20.5">
      <c r="A57" s="21" t="s">
        <v>69</v>
      </c>
    </row>
  </sheetData>
  <mergeCells count="49">
    <mergeCell ref="A54:I54"/>
    <mergeCell ref="A55:I55"/>
    <mergeCell ref="A56:I56"/>
    <mergeCell ref="A45:C45"/>
    <mergeCell ref="A46:C46"/>
    <mergeCell ref="A48:C48"/>
    <mergeCell ref="A49:C49"/>
    <mergeCell ref="A51:B51"/>
    <mergeCell ref="A52:B52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8:C28"/>
    <mergeCell ref="A29:C29"/>
    <mergeCell ref="A30:C30"/>
    <mergeCell ref="A31:C31"/>
    <mergeCell ref="A32:C32"/>
    <mergeCell ref="A27:C27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2:C12"/>
    <mergeCell ref="A13:C13"/>
    <mergeCell ref="A14:C14"/>
    <mergeCell ref="A15:C15"/>
    <mergeCell ref="G15:G16"/>
    <mergeCell ref="A16:C16"/>
    <mergeCell ref="A2:I2"/>
    <mergeCell ref="A3:I3"/>
    <mergeCell ref="A7:B7"/>
    <mergeCell ref="A10:C11"/>
    <mergeCell ref="D10:H10"/>
    <mergeCell ref="I10:I11"/>
  </mergeCells>
  <pageMargins left="0.19685039370078741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8A16-FE05-4249-8A01-3422E6437749}">
  <sheetPr codeName="Sheet11">
    <pageSetUpPr fitToPage="1"/>
  </sheetPr>
  <dimension ref="A1:L42"/>
  <sheetViews>
    <sheetView zoomScale="80" zoomScaleNormal="80" zoomScaleSheetLayoutView="55" workbookViewId="0">
      <selection activeCell="C4" sqref="C4"/>
    </sheetView>
  </sheetViews>
  <sheetFormatPr defaultColWidth="9.81640625" defaultRowHeight="20.5"/>
  <cols>
    <col min="1" max="1" width="93.26953125" style="26" customWidth="1"/>
    <col min="2" max="2" width="30.90625" style="26" customWidth="1"/>
    <col min="3" max="3" width="27.90625" style="26" customWidth="1"/>
    <col min="4" max="4" width="28.1796875" style="26" customWidth="1"/>
    <col min="5" max="5" width="21.90625" style="26" customWidth="1"/>
    <col min="6" max="6" width="16.1796875" style="26" customWidth="1"/>
    <col min="7" max="7" width="15.36328125" style="26" customWidth="1"/>
    <col min="8" max="9" width="17.453125" style="26" customWidth="1"/>
    <col min="10" max="10" width="15.6328125" style="26" customWidth="1"/>
    <col min="11" max="11" width="9.81640625" style="26"/>
    <col min="12" max="12" width="9.81640625" style="26" customWidth="1"/>
    <col min="13" max="16384" width="9.81640625" style="26"/>
  </cols>
  <sheetData>
    <row r="1" spans="1:10">
      <c r="A1" s="35" t="s">
        <v>414</v>
      </c>
      <c r="J1" s="50"/>
    </row>
    <row r="2" spans="1:10" ht="10.5" customHeight="1">
      <c r="A2" s="36"/>
    </row>
    <row r="3" spans="1:10">
      <c r="A3" s="37" t="s">
        <v>146</v>
      </c>
      <c r="B3" s="38"/>
    </row>
    <row r="4" spans="1:10">
      <c r="A4" s="32" t="s">
        <v>147</v>
      </c>
      <c r="B4" s="39"/>
    </row>
    <row r="5" spans="1:10">
      <c r="A5" s="37"/>
      <c r="B5" s="28"/>
    </row>
    <row r="6" spans="1:10">
      <c r="A6" s="40" t="s">
        <v>210</v>
      </c>
      <c r="B6" s="41"/>
    </row>
    <row r="7" spans="1:10">
      <c r="A7" s="40" t="s">
        <v>148</v>
      </c>
      <c r="B7" s="41"/>
    </row>
    <row r="8" spans="1:10">
      <c r="A8" s="40" t="s">
        <v>211</v>
      </c>
      <c r="B8" s="42"/>
    </row>
    <row r="9" spans="1:10">
      <c r="A9" s="36"/>
    </row>
    <row r="11" spans="1:10" ht="82">
      <c r="A11" s="43" t="s">
        <v>212</v>
      </c>
      <c r="B11" s="43" t="s">
        <v>213</v>
      </c>
      <c r="C11" s="43" t="s">
        <v>155</v>
      </c>
      <c r="D11" s="43" t="s">
        <v>214</v>
      </c>
      <c r="E11" s="43" t="s">
        <v>215</v>
      </c>
      <c r="F11" s="43" t="s">
        <v>216</v>
      </c>
      <c r="G11" s="43" t="s">
        <v>217</v>
      </c>
      <c r="H11" s="43" t="s">
        <v>218</v>
      </c>
      <c r="I11" s="43" t="s">
        <v>219</v>
      </c>
      <c r="J11" s="31" t="s">
        <v>66</v>
      </c>
    </row>
    <row r="12" spans="1:10">
      <c r="A12" s="44" t="s">
        <v>220</v>
      </c>
      <c r="B12" s="45"/>
      <c r="C12" s="45"/>
      <c r="D12" s="45"/>
      <c r="E12" s="45"/>
      <c r="F12" s="45"/>
      <c r="G12" s="27"/>
      <c r="H12" s="27"/>
      <c r="I12" s="27"/>
      <c r="J12" s="27"/>
    </row>
    <row r="13" spans="1:10" ht="61.5">
      <c r="A13" s="45" t="s">
        <v>221</v>
      </c>
      <c r="B13" s="45"/>
      <c r="C13" s="45"/>
      <c r="D13" s="45"/>
      <c r="E13" s="45"/>
      <c r="F13" s="45"/>
      <c r="G13" s="27"/>
      <c r="H13" s="27"/>
      <c r="I13" s="27"/>
      <c r="J13" s="27"/>
    </row>
    <row r="14" spans="1:10" ht="41">
      <c r="A14" s="45" t="s">
        <v>222</v>
      </c>
      <c r="B14" s="45"/>
      <c r="C14" s="45"/>
      <c r="D14" s="45"/>
      <c r="E14" s="45"/>
      <c r="F14" s="45"/>
      <c r="G14" s="27"/>
      <c r="H14" s="27"/>
      <c r="I14" s="27"/>
      <c r="J14" s="27"/>
    </row>
    <row r="15" spans="1:10">
      <c r="A15" s="45" t="s">
        <v>223</v>
      </c>
      <c r="B15" s="45"/>
      <c r="C15" s="45"/>
      <c r="D15" s="45"/>
      <c r="E15" s="45"/>
      <c r="F15" s="45"/>
      <c r="G15" s="27"/>
      <c r="H15" s="27"/>
      <c r="I15" s="27"/>
      <c r="J15" s="27"/>
    </row>
    <row r="16" spans="1:10" ht="61.5">
      <c r="A16" s="45" t="s">
        <v>224</v>
      </c>
      <c r="B16" s="45"/>
      <c r="C16" s="45"/>
      <c r="D16" s="45"/>
      <c r="E16" s="45"/>
      <c r="F16" s="45"/>
      <c r="G16" s="27"/>
      <c r="H16" s="27"/>
      <c r="I16" s="27"/>
      <c r="J16" s="27"/>
    </row>
    <row r="17" spans="1:10" ht="47" customHeight="1">
      <c r="A17" s="45" t="s">
        <v>384</v>
      </c>
      <c r="B17" s="45"/>
      <c r="C17" s="45"/>
      <c r="D17" s="45"/>
      <c r="E17" s="45"/>
      <c r="F17" s="45"/>
      <c r="G17" s="27"/>
      <c r="H17" s="27"/>
      <c r="I17" s="27"/>
      <c r="J17" s="27"/>
    </row>
    <row r="18" spans="1:10" ht="41">
      <c r="A18" s="45" t="s">
        <v>225</v>
      </c>
      <c r="B18" s="45"/>
      <c r="C18" s="45"/>
      <c r="D18" s="45"/>
      <c r="E18" s="45"/>
      <c r="F18" s="45"/>
      <c r="G18" s="27"/>
      <c r="H18" s="27"/>
      <c r="I18" s="27"/>
      <c r="J18" s="27"/>
    </row>
    <row r="19" spans="1:10">
      <c r="A19" s="45" t="s">
        <v>226</v>
      </c>
      <c r="B19" s="45"/>
      <c r="C19" s="45"/>
      <c r="D19" s="45"/>
      <c r="E19" s="45"/>
      <c r="F19" s="45"/>
      <c r="G19" s="27"/>
      <c r="H19" s="27"/>
      <c r="I19" s="27"/>
      <c r="J19" s="27"/>
    </row>
    <row r="20" spans="1:10">
      <c r="A20" s="45" t="s">
        <v>227</v>
      </c>
      <c r="B20" s="45"/>
      <c r="C20" s="45"/>
      <c r="D20" s="45"/>
      <c r="E20" s="45"/>
      <c r="F20" s="45"/>
      <c r="G20" s="27"/>
      <c r="H20" s="27"/>
      <c r="I20" s="27"/>
      <c r="J20" s="27"/>
    </row>
    <row r="21" spans="1:10" ht="22" customHeight="1">
      <c r="A21" s="45" t="s">
        <v>228</v>
      </c>
      <c r="B21" s="45"/>
      <c r="C21" s="45"/>
      <c r="D21" s="45"/>
      <c r="E21" s="45"/>
      <c r="F21" s="45"/>
      <c r="G21" s="27"/>
      <c r="H21" s="27"/>
      <c r="I21" s="27"/>
      <c r="J21" s="27"/>
    </row>
    <row r="22" spans="1:10">
      <c r="A22" s="46" t="s">
        <v>229</v>
      </c>
      <c r="B22" s="47"/>
      <c r="C22" s="47"/>
      <c r="D22" s="47"/>
      <c r="E22" s="47"/>
      <c r="F22" s="47"/>
      <c r="G22" s="47"/>
      <c r="H22" s="47"/>
      <c r="I22" s="47">
        <f>SUM(I12:I21)</f>
        <v>0</v>
      </c>
      <c r="J22" s="47"/>
    </row>
    <row r="23" spans="1:10">
      <c r="A23" s="46" t="s">
        <v>230</v>
      </c>
      <c r="B23" s="47"/>
      <c r="C23" s="47"/>
      <c r="D23" s="47"/>
      <c r="E23" s="47"/>
      <c r="F23" s="47"/>
      <c r="G23" s="47"/>
      <c r="H23" s="47"/>
      <c r="I23" s="47">
        <f>SUM(I19:I20)</f>
        <v>0</v>
      </c>
      <c r="J23" s="48" t="e">
        <f>I23/B6</f>
        <v>#DIV/0!</v>
      </c>
    </row>
    <row r="24" spans="1:10">
      <c r="A24" s="46" t="s">
        <v>231</v>
      </c>
      <c r="B24" s="47"/>
      <c r="C24" s="47"/>
      <c r="D24" s="47"/>
      <c r="E24" s="47"/>
      <c r="F24" s="47"/>
      <c r="G24" s="47"/>
      <c r="H24" s="47"/>
      <c r="I24" s="47">
        <f>SUM(I21)</f>
        <v>0</v>
      </c>
      <c r="J24" s="48" t="e">
        <f>I24/B6</f>
        <v>#DIV/0!</v>
      </c>
    </row>
    <row r="25" spans="1:10" ht="41">
      <c r="A25" s="46" t="s">
        <v>232</v>
      </c>
      <c r="B25" s="47"/>
      <c r="C25" s="47"/>
      <c r="D25" s="47"/>
      <c r="E25" s="47"/>
      <c r="F25" s="47"/>
      <c r="G25" s="47"/>
      <c r="H25" s="47"/>
      <c r="I25" s="47">
        <f>SUM(I22)</f>
        <v>0</v>
      </c>
      <c r="J25" s="48" t="e">
        <f>I25/B7</f>
        <v>#DIV/0!</v>
      </c>
    </row>
    <row r="27" spans="1:10">
      <c r="A27" s="26" t="s">
        <v>233</v>
      </c>
    </row>
    <row r="28" spans="1:10">
      <c r="A28" s="26" t="s">
        <v>234</v>
      </c>
    </row>
    <row r="29" spans="1:10">
      <c r="A29" s="26" t="s">
        <v>235</v>
      </c>
    </row>
    <row r="30" spans="1:10">
      <c r="A30" s="26" t="s">
        <v>236</v>
      </c>
    </row>
    <row r="32" spans="1:10">
      <c r="A32" s="49" t="s">
        <v>66</v>
      </c>
    </row>
    <row r="33" spans="1:12">
      <c r="A33" s="34" t="s">
        <v>237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>
      <c r="A34" s="34" t="s">
        <v>238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34" t="s">
        <v>239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>
      <c r="A36" s="26" t="s">
        <v>240</v>
      </c>
    </row>
    <row r="37" spans="1:12">
      <c r="A37" s="34" t="s">
        <v>241</v>
      </c>
    </row>
    <row r="38" spans="1:12">
      <c r="A38" s="34" t="s">
        <v>242</v>
      </c>
    </row>
    <row r="39" spans="1:12">
      <c r="A39" s="34" t="s">
        <v>243</v>
      </c>
    </row>
    <row r="40" spans="1:12">
      <c r="A40" s="34" t="s">
        <v>244</v>
      </c>
    </row>
    <row r="41" spans="1:12">
      <c r="A41" s="34" t="s">
        <v>245</v>
      </c>
    </row>
    <row r="42" spans="1:12">
      <c r="A42" s="34" t="s">
        <v>246</v>
      </c>
    </row>
  </sheetData>
  <pageMargins left="0.26" right="0.23" top="0.38" bottom="0.28999999999999998" header="0.26" footer="0.24"/>
  <pageSetup paperSize="9" scale="50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0866-CF66-4716-BF4B-79D4595E4E0E}">
  <sheetPr>
    <pageSetUpPr fitToPage="1"/>
  </sheetPr>
  <dimension ref="A1:G74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52" sqref="G52"/>
    </sheetView>
  </sheetViews>
  <sheetFormatPr defaultColWidth="6.7265625" defaultRowHeight="18"/>
  <cols>
    <col min="1" max="1" width="76.6328125" style="62" customWidth="1"/>
    <col min="2" max="2" width="18.1796875" style="52" bestFit="1" customWidth="1"/>
    <col min="3" max="6" width="18.90625" style="52" customWidth="1"/>
    <col min="7" max="7" width="33.453125" style="52" customWidth="1"/>
    <col min="8" max="16384" width="6.7265625" style="52"/>
  </cols>
  <sheetData>
    <row r="1" spans="1:7">
      <c r="A1" s="51" t="s">
        <v>247</v>
      </c>
      <c r="G1" s="53"/>
    </row>
    <row r="2" spans="1:7">
      <c r="A2" s="54" t="s">
        <v>2</v>
      </c>
      <c r="B2" s="55"/>
    </row>
    <row r="3" spans="1:7">
      <c r="A3" s="51" t="s">
        <v>248</v>
      </c>
      <c r="B3" s="56"/>
    </row>
    <row r="4" spans="1:7">
      <c r="A4" s="54"/>
      <c r="E4" s="57"/>
      <c r="F4" s="58"/>
    </row>
    <row r="5" spans="1:7">
      <c r="A5" s="54" t="s">
        <v>210</v>
      </c>
      <c r="B5" s="59">
        <f>SUM(D9,D29)</f>
        <v>0</v>
      </c>
      <c r="C5" s="58"/>
      <c r="D5" s="58"/>
      <c r="E5" s="58"/>
      <c r="F5" s="58"/>
      <c r="G5" s="58"/>
    </row>
    <row r="6" spans="1:7">
      <c r="A6" s="60" t="s">
        <v>211</v>
      </c>
      <c r="B6" s="61"/>
      <c r="C6" s="58"/>
      <c r="D6" s="58"/>
      <c r="E6" s="58"/>
      <c r="F6" s="58"/>
      <c r="G6" s="58"/>
    </row>
    <row r="7" spans="1:7">
      <c r="G7" s="63"/>
    </row>
    <row r="8" spans="1:7" ht="36">
      <c r="A8" s="64" t="s">
        <v>249</v>
      </c>
      <c r="B8" s="65" t="s">
        <v>250</v>
      </c>
      <c r="C8" s="65" t="s">
        <v>251</v>
      </c>
      <c r="D8" s="65" t="s">
        <v>252</v>
      </c>
      <c r="E8" s="66" t="s">
        <v>253</v>
      </c>
      <c r="F8" s="65" t="s">
        <v>254</v>
      </c>
      <c r="G8" s="67" t="s">
        <v>255</v>
      </c>
    </row>
    <row r="9" spans="1:7">
      <c r="A9" s="68" t="s">
        <v>386</v>
      </c>
      <c r="B9" s="69">
        <f>SUM(B10:B12,B17,B20:B28)</f>
        <v>0</v>
      </c>
      <c r="C9" s="69">
        <f>SUM(C10:C12,C17,C20:C28)</f>
        <v>0</v>
      </c>
      <c r="D9" s="69">
        <f>SUM(Product.Limit[[#This Row],[ลงทุนโดยตรง (2)]:[ลงทุนผ่านหน่วยลงทุน (3)]])</f>
        <v>0</v>
      </c>
      <c r="E9" s="70"/>
      <c r="F9" s="71" t="e">
        <f>Product.Limit[[#This Row],[รวม (4) = (2) + (3)]]/$B$5*100</f>
        <v>#DIV/0!</v>
      </c>
      <c r="G9" s="72"/>
    </row>
    <row r="10" spans="1:7">
      <c r="A10" s="73" t="s">
        <v>19</v>
      </c>
      <c r="B10" s="74"/>
      <c r="C10" s="74"/>
      <c r="D10" s="74"/>
      <c r="E10" s="75" t="s">
        <v>20</v>
      </c>
      <c r="F10" s="76" t="e">
        <f>Product.Limit[[#This Row],[รวม (4) = (2) + (3)]]/$B$5*100</f>
        <v>#DIV/0!</v>
      </c>
      <c r="G10" s="77"/>
    </row>
    <row r="11" spans="1:7">
      <c r="A11" s="73" t="s">
        <v>21</v>
      </c>
      <c r="B11" s="74"/>
      <c r="C11" s="74"/>
      <c r="D11" s="74"/>
      <c r="E11" s="75" t="s">
        <v>20</v>
      </c>
      <c r="F11" s="76" t="e">
        <f>Product.Limit[[#This Row],[รวม (4) = (2) + (3)]]/$B$5*100</f>
        <v>#DIV/0!</v>
      </c>
      <c r="G11" s="77"/>
    </row>
    <row r="12" spans="1:7">
      <c r="A12" s="78" t="s">
        <v>387</v>
      </c>
      <c r="B12" s="79">
        <f>SUM(B13:B16)</f>
        <v>0</v>
      </c>
      <c r="C12" s="79">
        <f>SUM(C13:C16)</f>
        <v>0</v>
      </c>
      <c r="D12" s="79">
        <f>B12+C12</f>
        <v>0</v>
      </c>
      <c r="E12" s="80">
        <v>60</v>
      </c>
      <c r="F12" s="79" t="e">
        <f>Product.Limit[[#This Row],[รวม (4) = (2) + (3)]]/$B$5*100</f>
        <v>#DIV/0!</v>
      </c>
      <c r="G12" s="81"/>
    </row>
    <row r="13" spans="1:7">
      <c r="A13" s="73" t="s">
        <v>388</v>
      </c>
      <c r="B13" s="74"/>
      <c r="C13" s="74"/>
      <c r="D13" s="74"/>
      <c r="E13" s="80"/>
      <c r="F13" s="76" t="e">
        <f>Product.Limit[[#This Row],[รวม (4) = (2) + (3)]]/$B$5*100</f>
        <v>#DIV/0!</v>
      </c>
      <c r="G13" s="77"/>
    </row>
    <row r="14" spans="1:7">
      <c r="A14" s="73" t="s">
        <v>256</v>
      </c>
      <c r="B14" s="74"/>
      <c r="C14" s="74"/>
      <c r="D14" s="74"/>
      <c r="E14" s="80"/>
      <c r="F14" s="76" t="e">
        <f>Product.Limit[[#This Row],[รวม (4) = (2) + (3)]]/$B$5*100</f>
        <v>#DIV/0!</v>
      </c>
      <c r="G14" s="77"/>
    </row>
    <row r="15" spans="1:7" ht="22" customHeight="1">
      <c r="A15" s="73" t="s">
        <v>257</v>
      </c>
      <c r="B15" s="74"/>
      <c r="C15" s="74"/>
      <c r="D15" s="74"/>
      <c r="E15" s="80"/>
      <c r="F15" s="76" t="e">
        <f>Product.Limit[[#This Row],[รวม (4) = (2) + (3)]]/$B$5*100</f>
        <v>#DIV/0!</v>
      </c>
      <c r="G15" s="77"/>
    </row>
    <row r="16" spans="1:7" ht="54">
      <c r="A16" s="73" t="s">
        <v>258</v>
      </c>
      <c r="B16" s="74"/>
      <c r="C16" s="74"/>
      <c r="D16" s="74"/>
      <c r="E16" s="80"/>
      <c r="F16" s="76" t="e">
        <f>Product.Limit[[#This Row],[รวม (4) = (2) + (3)]]/$B$5*100</f>
        <v>#DIV/0!</v>
      </c>
      <c r="G16" s="77"/>
    </row>
    <row r="17" spans="1:7">
      <c r="A17" s="78" t="s">
        <v>389</v>
      </c>
      <c r="B17" s="79">
        <f>SUM(B18:B19)</f>
        <v>0</v>
      </c>
      <c r="C17" s="79">
        <f t="shared" ref="C17" si="0">SUM(C18:C19)</f>
        <v>0</v>
      </c>
      <c r="D17" s="79">
        <f>SUM(Product.Limit[[#This Row],[ลงทุนโดยตรง (2)]:[ลงทุนผ่านหน่วยลงทุน (3)]])</f>
        <v>0</v>
      </c>
      <c r="E17" s="75"/>
      <c r="F17" s="79" t="e">
        <f>Product.Limit[[#This Row],[รวม (4) = (2) + (3)]]/$B$5*100</f>
        <v>#DIV/0!</v>
      </c>
      <c r="G17" s="81"/>
    </row>
    <row r="18" spans="1:7">
      <c r="A18" s="73" t="s">
        <v>259</v>
      </c>
      <c r="B18" s="74"/>
      <c r="C18" s="74"/>
      <c r="D18" s="74"/>
      <c r="E18" s="80"/>
      <c r="F18" s="76" t="e">
        <f>Product.Limit[[#This Row],[รวม (4) = (2) + (3)]]/$B$5*100</f>
        <v>#DIV/0!</v>
      </c>
      <c r="G18" s="77"/>
    </row>
    <row r="19" spans="1:7">
      <c r="A19" s="73" t="s">
        <v>260</v>
      </c>
      <c r="B19" s="74"/>
      <c r="C19" s="74"/>
      <c r="D19" s="74"/>
      <c r="E19" s="80"/>
      <c r="F19" s="76" t="e">
        <f>Product.Limit[[#This Row],[รวม (4) = (2) + (3)]]/$B$5*100</f>
        <v>#DIV/0!</v>
      </c>
      <c r="G19" s="77"/>
    </row>
    <row r="20" spans="1:7" ht="54">
      <c r="A20" s="73" t="s">
        <v>261</v>
      </c>
      <c r="B20" s="74"/>
      <c r="C20" s="74"/>
      <c r="D20" s="74"/>
      <c r="E20" s="80"/>
      <c r="F20" s="76" t="e">
        <f>Product.Limit[[#This Row],[รวม (4) = (2) + (3)]]/$B$5*100</f>
        <v>#DIV/0!</v>
      </c>
      <c r="G20" s="77"/>
    </row>
    <row r="21" spans="1:7">
      <c r="A21" s="73" t="s">
        <v>262</v>
      </c>
      <c r="B21" s="74"/>
      <c r="C21" s="74"/>
      <c r="D21" s="74"/>
      <c r="E21" s="80"/>
      <c r="F21" s="76" t="e">
        <f>Product.Limit[[#This Row],[รวม (4) = (2) + (3)]]/$B$5*100</f>
        <v>#DIV/0!</v>
      </c>
      <c r="G21" s="77"/>
    </row>
    <row r="22" spans="1:7">
      <c r="A22" s="73" t="s">
        <v>29</v>
      </c>
      <c r="B22" s="74"/>
      <c r="C22" s="74"/>
      <c r="D22" s="74"/>
      <c r="E22" s="80" t="s">
        <v>30</v>
      </c>
      <c r="F22" s="76" t="e">
        <f>Product.Limit[[#This Row],[รวม (4) = (2) + (3)]]/$B$5*100</f>
        <v>#DIV/0!</v>
      </c>
      <c r="G22" s="77"/>
    </row>
    <row r="23" spans="1:7">
      <c r="A23" s="73" t="s">
        <v>263</v>
      </c>
      <c r="B23" s="74"/>
      <c r="C23" s="74"/>
      <c r="D23" s="74"/>
      <c r="E23" s="80">
        <v>20</v>
      </c>
      <c r="F23" s="76" t="e">
        <f>Product.Limit[[#This Row],[รวม (4) = (2) + (3)]]/$B$5*100</f>
        <v>#DIV/0!</v>
      </c>
      <c r="G23" s="77"/>
    </row>
    <row r="24" spans="1:7">
      <c r="A24" s="73" t="s">
        <v>33</v>
      </c>
      <c r="B24" s="74"/>
      <c r="C24" s="74"/>
      <c r="D24" s="74"/>
      <c r="E24" s="80">
        <v>5</v>
      </c>
      <c r="F24" s="76" t="e">
        <f>Product.Limit[[#This Row],[รวม (4) = (2) + (3)]]/$B$5*100</f>
        <v>#DIV/0!</v>
      </c>
      <c r="G24" s="77"/>
    </row>
    <row r="25" spans="1:7">
      <c r="A25" s="73" t="s">
        <v>35</v>
      </c>
      <c r="B25" s="74"/>
      <c r="C25" s="74"/>
      <c r="D25" s="74"/>
      <c r="E25" s="80">
        <v>5</v>
      </c>
      <c r="F25" s="76" t="e">
        <f>Product.Limit[[#This Row],[รวม (4) = (2) + (3)]]/$B$5*100</f>
        <v>#DIV/0!</v>
      </c>
      <c r="G25" s="77"/>
    </row>
    <row r="26" spans="1:7">
      <c r="A26" s="73" t="s">
        <v>36</v>
      </c>
      <c r="B26" s="74"/>
      <c r="C26" s="74"/>
      <c r="D26" s="74"/>
      <c r="E26" s="80"/>
      <c r="F26" s="76" t="e">
        <f>Product.Limit[[#This Row],[รวม (4) = (2) + (3)]]/$B$5*100</f>
        <v>#DIV/0!</v>
      </c>
      <c r="G26" s="77"/>
    </row>
    <row r="27" spans="1:7" ht="54">
      <c r="A27" s="73" t="s">
        <v>264</v>
      </c>
      <c r="B27" s="74"/>
      <c r="C27" s="74"/>
      <c r="D27" s="74"/>
      <c r="E27" s="80"/>
      <c r="F27" s="76" t="e">
        <f>Product.Limit[[#This Row],[รวม (4) = (2) + (3)]]/$B$5*100</f>
        <v>#DIV/0!</v>
      </c>
      <c r="G27" s="77"/>
    </row>
    <row r="28" spans="1:7" ht="36">
      <c r="A28" s="73" t="s">
        <v>265</v>
      </c>
      <c r="B28" s="74"/>
      <c r="C28" s="74"/>
      <c r="D28" s="74"/>
      <c r="E28" s="80"/>
      <c r="F28" s="76" t="e">
        <f>Product.Limit[[#This Row],[รวม (4) = (2) + (3)]]/$B$5*100</f>
        <v>#DIV/0!</v>
      </c>
      <c r="G28" s="77"/>
    </row>
    <row r="29" spans="1:7">
      <c r="A29" s="82" t="s">
        <v>390</v>
      </c>
      <c r="B29" s="83">
        <f>SUM(B30:B31,B36,B39:B43)</f>
        <v>0</v>
      </c>
      <c r="C29" s="83">
        <f>SUM(C30:C31,C36,C39:C43)</f>
        <v>0</v>
      </c>
      <c r="D29" s="83">
        <f>SUM(Product.Limit[[#This Row],[ลงทุนโดยตรง (2)]:[ลงทุนผ่านหน่วยลงทุน (3)]])</f>
        <v>0</v>
      </c>
      <c r="E29" s="84">
        <v>30</v>
      </c>
      <c r="F29" s="83" t="e">
        <f>Product.Limit[[#This Row],[รวม (4) = (2) + (3)]]/$B$5*100</f>
        <v>#DIV/0!</v>
      </c>
      <c r="G29" s="85"/>
    </row>
    <row r="30" spans="1:7">
      <c r="A30" s="73" t="s">
        <v>70</v>
      </c>
      <c r="B30" s="74"/>
      <c r="C30" s="74"/>
      <c r="D30" s="74"/>
      <c r="E30" s="80"/>
      <c r="F30" s="76" t="e">
        <f>Product.Limit[[#This Row],[รวม (4) = (2) + (3)]]/$B$5*100</f>
        <v>#DIV/0!</v>
      </c>
      <c r="G30" s="77"/>
    </row>
    <row r="31" spans="1:7">
      <c r="A31" s="78" t="s">
        <v>391</v>
      </c>
      <c r="B31" s="79">
        <f>SUM(B32:B35)</f>
        <v>0</v>
      </c>
      <c r="C31" s="79">
        <f>SUM(C32:C35)</f>
        <v>0</v>
      </c>
      <c r="D31" s="79">
        <f>SUM(Product.Limit[[#This Row],[ลงทุนโดยตรง (2)]:[ลงทุนผ่านหน่วยลงทุน (3)]])</f>
        <v>0</v>
      </c>
      <c r="E31" s="75"/>
      <c r="F31" s="79" t="e">
        <f>Product.Limit[[#This Row],[รวม (4) = (2) + (3)]]/$B$5*100</f>
        <v>#DIV/0!</v>
      </c>
      <c r="G31" s="81"/>
    </row>
    <row r="32" spans="1:7">
      <c r="A32" s="73" t="s">
        <v>392</v>
      </c>
      <c r="B32" s="74"/>
      <c r="C32" s="74"/>
      <c r="D32" s="74"/>
      <c r="E32" s="80"/>
      <c r="F32" s="76" t="e">
        <f>Product.Limit[[#This Row],[รวม (4) = (2) + (3)]]/$B$5*100</f>
        <v>#DIV/0!</v>
      </c>
      <c r="G32" s="77"/>
    </row>
    <row r="33" spans="1:7">
      <c r="A33" s="73" t="s">
        <v>266</v>
      </c>
      <c r="B33" s="74"/>
      <c r="C33" s="74"/>
      <c r="D33" s="74"/>
      <c r="E33" s="80"/>
      <c r="F33" s="76" t="e">
        <f>Product.Limit[[#This Row],[รวม (4) = (2) + (3)]]/$B$5*100</f>
        <v>#DIV/0!</v>
      </c>
      <c r="G33" s="77"/>
    </row>
    <row r="34" spans="1:7" ht="22.5" customHeight="1">
      <c r="A34" s="73" t="s">
        <v>267</v>
      </c>
      <c r="B34" s="74"/>
      <c r="C34" s="74"/>
      <c r="D34" s="74"/>
      <c r="E34" s="80"/>
      <c r="F34" s="76" t="e">
        <f>Product.Limit[[#This Row],[รวม (4) = (2) + (3)]]/$B$5*100</f>
        <v>#DIV/0!</v>
      </c>
      <c r="G34" s="77"/>
    </row>
    <row r="35" spans="1:7" ht="43.5" customHeight="1">
      <c r="A35" s="73" t="s">
        <v>268</v>
      </c>
      <c r="B35" s="74"/>
      <c r="C35" s="74"/>
      <c r="D35" s="74"/>
      <c r="E35" s="80"/>
      <c r="F35" s="76" t="e">
        <f>Product.Limit[[#This Row],[รวม (4) = (2) + (3)]]/$B$5*100</f>
        <v>#DIV/0!</v>
      </c>
      <c r="G35" s="77"/>
    </row>
    <row r="36" spans="1:7">
      <c r="A36" s="78" t="s">
        <v>393</v>
      </c>
      <c r="B36" s="79">
        <f>SUM(B37:B38)</f>
        <v>0</v>
      </c>
      <c r="C36" s="79">
        <f>SUM(C37:C38)</f>
        <v>0</v>
      </c>
      <c r="D36" s="79">
        <f>SUM(Product.Limit[[#This Row],[ลงทุนโดยตรง (2)]:[ลงทุนผ่านหน่วยลงทุน (3)]])</f>
        <v>0</v>
      </c>
      <c r="E36" s="75"/>
      <c r="F36" s="79" t="e">
        <f>Product.Limit[[#This Row],[รวม (4) = (2) + (3)]]/$B$5*100</f>
        <v>#DIV/0!</v>
      </c>
      <c r="G36" s="81"/>
    </row>
    <row r="37" spans="1:7">
      <c r="A37" s="73" t="s">
        <v>43</v>
      </c>
      <c r="B37" s="74"/>
      <c r="C37" s="74"/>
      <c r="D37" s="74"/>
      <c r="E37" s="80"/>
      <c r="F37" s="76" t="e">
        <f>Product.Limit[[#This Row],[รวม (4) = (2) + (3)]]/$B$5*100</f>
        <v>#DIV/0!</v>
      </c>
      <c r="G37" s="77"/>
    </row>
    <row r="38" spans="1:7">
      <c r="A38" s="73" t="s">
        <v>44</v>
      </c>
      <c r="B38" s="74"/>
      <c r="C38" s="74"/>
      <c r="D38" s="74"/>
      <c r="E38" s="80"/>
      <c r="F38" s="76" t="e">
        <f>Product.Limit[[#This Row],[รวม (4) = (2) + (3)]]/$B$5*100</f>
        <v>#DIV/0!</v>
      </c>
      <c r="G38" s="77"/>
    </row>
    <row r="39" spans="1:7" ht="54">
      <c r="A39" s="73" t="s">
        <v>269</v>
      </c>
      <c r="B39" s="74"/>
      <c r="C39" s="74"/>
      <c r="D39" s="74"/>
      <c r="E39" s="80"/>
      <c r="F39" s="76" t="e">
        <f>Product.Limit[[#This Row],[รวม (4) = (2) + (3)]]/$B$5*100</f>
        <v>#DIV/0!</v>
      </c>
      <c r="G39" s="77"/>
    </row>
    <row r="40" spans="1:7">
      <c r="A40" s="73" t="s">
        <v>46</v>
      </c>
      <c r="B40" s="74"/>
      <c r="C40" s="74"/>
      <c r="D40" s="74"/>
      <c r="E40" s="80"/>
      <c r="F40" s="76" t="e">
        <f>Product.Limit[[#This Row],[รวม (4) = (2) + (3)]]/$B$5*100</f>
        <v>#DIV/0!</v>
      </c>
      <c r="G40" s="77"/>
    </row>
    <row r="41" spans="1:7">
      <c r="A41" s="73" t="s">
        <v>47</v>
      </c>
      <c r="B41" s="74"/>
      <c r="C41" s="74"/>
      <c r="D41" s="74"/>
      <c r="E41" s="80"/>
      <c r="F41" s="76" t="e">
        <f>Product.Limit[[#This Row],[รวม (4) = (2) + (3)]]/$B$5*100</f>
        <v>#DIV/0!</v>
      </c>
      <c r="G41" s="77"/>
    </row>
    <row r="42" spans="1:7" ht="54">
      <c r="A42" s="73" t="s">
        <v>71</v>
      </c>
      <c r="B42" s="74"/>
      <c r="C42" s="74"/>
      <c r="D42" s="74"/>
      <c r="E42" s="80"/>
      <c r="F42" s="76" t="e">
        <f>Product.Limit[[#This Row],[รวม (4) = (2) + (3)]]/$B$5*100</f>
        <v>#DIV/0!</v>
      </c>
      <c r="G42" s="77"/>
    </row>
    <row r="43" spans="1:7" ht="36">
      <c r="A43" s="73" t="s">
        <v>72</v>
      </c>
      <c r="B43" s="74"/>
      <c r="C43" s="74"/>
      <c r="D43" s="74"/>
      <c r="E43" s="80"/>
      <c r="F43" s="76" t="e">
        <f>Product.Limit[[#This Row],[รวม (4) = (2) + (3)]]/$B$5*100</f>
        <v>#DIV/0!</v>
      </c>
      <c r="G43" s="77"/>
    </row>
    <row r="44" spans="1:7">
      <c r="A44" s="86" t="s">
        <v>394</v>
      </c>
      <c r="B44" s="87">
        <f>SUM(B45:B50)</f>
        <v>0</v>
      </c>
      <c r="C44" s="87">
        <f>SUM(C45:C50)</f>
        <v>0</v>
      </c>
      <c r="D44" s="87">
        <f>SUM(Product.Limit[[#This Row],[ลงทุนโดยตรง (2)]:[ลงทุนผ่านหน่วยลงทุน (3)]])</f>
        <v>0</v>
      </c>
      <c r="E44" s="88"/>
      <c r="F44" s="87" t="e">
        <f>Product.Limit[[#This Row],[รวม (4) = (2) + (3)]]/$B$5*100</f>
        <v>#DIV/0!</v>
      </c>
      <c r="G44" s="89"/>
    </row>
    <row r="45" spans="1:7">
      <c r="A45" s="73" t="s">
        <v>50</v>
      </c>
      <c r="B45" s="74"/>
      <c r="C45" s="74"/>
      <c r="D45" s="74"/>
      <c r="E45" s="80"/>
      <c r="F45" s="76" t="e">
        <f>Product.Limit[[#This Row],[รวม (4) = (2) + (3)]]/$B$5*100</f>
        <v>#DIV/0!</v>
      </c>
      <c r="G45" s="77"/>
    </row>
    <row r="46" spans="1:7" ht="36">
      <c r="A46" s="73" t="s">
        <v>51</v>
      </c>
      <c r="B46" s="74"/>
      <c r="C46" s="74"/>
      <c r="D46" s="74"/>
      <c r="E46" s="80"/>
      <c r="F46" s="76" t="e">
        <f>Product.Limit[[#This Row],[รวม (4) = (2) + (3)]]/$B$5*100</f>
        <v>#DIV/0!</v>
      </c>
      <c r="G46" s="77"/>
    </row>
    <row r="47" spans="1:7" ht="54">
      <c r="A47" s="73" t="s">
        <v>52</v>
      </c>
      <c r="B47" s="74"/>
      <c r="C47" s="74"/>
      <c r="D47" s="74"/>
      <c r="E47" s="80"/>
      <c r="F47" s="76" t="e">
        <f>Product.Limit[[#This Row],[รวม (4) = (2) + (3)]]/$B$5*100</f>
        <v>#DIV/0!</v>
      </c>
      <c r="G47" s="77"/>
    </row>
    <row r="48" spans="1:7" ht="36">
      <c r="A48" s="73" t="s">
        <v>53</v>
      </c>
      <c r="B48" s="74"/>
      <c r="C48" s="74"/>
      <c r="D48" s="74"/>
      <c r="E48" s="80"/>
      <c r="F48" s="76" t="e">
        <f>Product.Limit[[#This Row],[รวม (4) = (2) + (3)]]/$B$5*100</f>
        <v>#DIV/0!</v>
      </c>
      <c r="G48" s="77"/>
    </row>
    <row r="49" spans="1:7">
      <c r="A49" s="73" t="s">
        <v>54</v>
      </c>
      <c r="B49" s="74"/>
      <c r="C49" s="74"/>
      <c r="D49" s="74"/>
      <c r="E49" s="80">
        <v>1</v>
      </c>
      <c r="F49" s="76" t="e">
        <f>Product.Limit[[#This Row],[รวม (4) = (2) + (3)]]/$B$5*100</f>
        <v>#DIV/0!</v>
      </c>
      <c r="G49" s="77"/>
    </row>
    <row r="50" spans="1:7" ht="36">
      <c r="A50" s="73" t="s">
        <v>137</v>
      </c>
      <c r="B50" s="74"/>
      <c r="C50" s="74"/>
      <c r="D50" s="74"/>
      <c r="E50" s="80"/>
      <c r="F50" s="76" t="e">
        <f>Product.Limit[[#This Row],[รวม (4) = (2) + (3)]]/$B$5*100</f>
        <v>#DIV/0!</v>
      </c>
      <c r="G50" s="77"/>
    </row>
    <row r="51" spans="1:7">
      <c r="A51" s="90" t="s">
        <v>395</v>
      </c>
      <c r="B51" s="91">
        <f>SUM(B17,B36)</f>
        <v>0</v>
      </c>
      <c r="C51" s="91">
        <f>SUM(C17,C36)</f>
        <v>0</v>
      </c>
      <c r="D51" s="91">
        <f>SUM(Product.Limit[[#This Row],[ลงทุนโดยตรง (2)]:[ลงทุนผ่านหน่วยลงทุน (3)]])</f>
        <v>0</v>
      </c>
      <c r="E51" s="92">
        <v>30</v>
      </c>
      <c r="F51" s="91" t="e">
        <f>Product.Limit[[#This Row],[รวม (4) = (2) + (3)]]/$B$5*100</f>
        <v>#DIV/0!</v>
      </c>
      <c r="G51" s="93"/>
    </row>
    <row r="52" spans="1:7" ht="54">
      <c r="A52" s="94" t="s">
        <v>396</v>
      </c>
      <c r="B52" s="95">
        <f>SUM(B20,B39)</f>
        <v>0</v>
      </c>
      <c r="C52" s="95">
        <f>SUM(C20,C39)</f>
        <v>0</v>
      </c>
      <c r="D52" s="95">
        <f>SUM(Product.Limit[[#This Row],[ลงทุนโดยตรง (2)]:[ลงทุนผ่านหน่วยลงทุน (3)]])</f>
        <v>0</v>
      </c>
      <c r="E52" s="96">
        <v>30</v>
      </c>
      <c r="F52" s="95" t="e">
        <f>Product.Limit[[#This Row],[รวม (4) = (2) + (3)]]/$B$5*100</f>
        <v>#DIV/0!</v>
      </c>
      <c r="G52" s="97"/>
    </row>
    <row r="54" spans="1:7">
      <c r="A54" s="98" t="s">
        <v>270</v>
      </c>
      <c r="B54" s="99"/>
      <c r="C54" s="100"/>
      <c r="D54" s="100"/>
    </row>
    <row r="55" spans="1:7">
      <c r="A55" s="101" t="s">
        <v>271</v>
      </c>
      <c r="B55" s="74"/>
    </row>
    <row r="56" spans="1:7">
      <c r="A56" s="102" t="s">
        <v>272</v>
      </c>
      <c r="B56" s="103" t="e">
        <f>B55/B54*100</f>
        <v>#DIV/0!</v>
      </c>
    </row>
    <row r="57" spans="1:7" ht="10" customHeight="1"/>
    <row r="58" spans="1:7">
      <c r="A58" s="104" t="s">
        <v>397</v>
      </c>
      <c r="B58" s="105"/>
    </row>
    <row r="59" spans="1:7">
      <c r="A59" s="104" t="s">
        <v>398</v>
      </c>
      <c r="B59" s="105"/>
    </row>
    <row r="60" spans="1:7">
      <c r="A60" s="106" t="s">
        <v>399</v>
      </c>
      <c r="B60" s="105"/>
    </row>
    <row r="61" spans="1:7">
      <c r="A61" s="106"/>
    </row>
    <row r="62" spans="1:7">
      <c r="A62" s="60" t="s">
        <v>66</v>
      </c>
      <c r="B62" s="107"/>
      <c r="C62" s="107"/>
      <c r="D62" s="107"/>
      <c r="E62" s="107"/>
      <c r="F62" s="107"/>
      <c r="G62" s="107"/>
    </row>
    <row r="63" spans="1:7" ht="108">
      <c r="A63" s="104" t="s">
        <v>273</v>
      </c>
      <c r="B63" s="108"/>
      <c r="C63" s="108"/>
      <c r="D63" s="108"/>
      <c r="E63" s="108"/>
      <c r="F63" s="108"/>
      <c r="G63" s="108"/>
    </row>
    <row r="64" spans="1:7" ht="36">
      <c r="A64" s="104" t="s">
        <v>274</v>
      </c>
      <c r="B64" s="108"/>
      <c r="C64" s="108"/>
      <c r="D64" s="108"/>
      <c r="E64" s="108"/>
      <c r="F64" s="108"/>
      <c r="G64" s="108"/>
    </row>
    <row r="65" spans="1:7">
      <c r="A65" s="104" t="s">
        <v>73</v>
      </c>
      <c r="B65" s="108"/>
      <c r="C65" s="108"/>
      <c r="D65" s="108"/>
      <c r="E65" s="108"/>
      <c r="F65" s="108"/>
      <c r="G65" s="108"/>
    </row>
    <row r="66" spans="1:7">
      <c r="A66" s="104" t="s">
        <v>74</v>
      </c>
      <c r="B66" s="108"/>
      <c r="C66" s="108"/>
      <c r="D66" s="108"/>
      <c r="E66" s="108"/>
      <c r="F66" s="108"/>
      <c r="G66" s="108"/>
    </row>
    <row r="67" spans="1:7" ht="54">
      <c r="A67" s="104" t="s">
        <v>138</v>
      </c>
      <c r="B67" s="108"/>
      <c r="C67" s="108"/>
      <c r="D67" s="108"/>
      <c r="E67" s="108"/>
      <c r="F67" s="108"/>
      <c r="G67" s="108"/>
    </row>
    <row r="68" spans="1:7" ht="54">
      <c r="A68" s="104" t="s">
        <v>75</v>
      </c>
      <c r="B68" s="108"/>
      <c r="C68" s="108"/>
      <c r="D68" s="108"/>
      <c r="E68" s="108"/>
      <c r="F68" s="108"/>
      <c r="G68" s="108"/>
    </row>
    <row r="69" spans="1:7" ht="108">
      <c r="A69" s="104" t="s">
        <v>275</v>
      </c>
      <c r="B69" s="108"/>
      <c r="C69" s="108"/>
      <c r="D69" s="108"/>
      <c r="E69" s="108"/>
      <c r="F69" s="108"/>
      <c r="G69" s="108"/>
    </row>
    <row r="70" spans="1:7" ht="36">
      <c r="A70" s="62" t="s">
        <v>134</v>
      </c>
    </row>
    <row r="71" spans="1:7" ht="36">
      <c r="A71" s="62" t="s">
        <v>133</v>
      </c>
    </row>
    <row r="72" spans="1:7" ht="108">
      <c r="A72" s="109" t="s">
        <v>276</v>
      </c>
      <c r="B72" s="110"/>
      <c r="C72" s="110"/>
      <c r="D72" s="110"/>
      <c r="E72" s="110"/>
      <c r="F72" s="110"/>
      <c r="G72" s="110"/>
    </row>
    <row r="73" spans="1:7">
      <c r="A73" s="104" t="s">
        <v>277</v>
      </c>
      <c r="B73" s="108"/>
      <c r="C73" s="108"/>
      <c r="D73" s="108"/>
      <c r="E73" s="108"/>
      <c r="F73" s="108"/>
      <c r="G73" s="108"/>
    </row>
    <row r="74" spans="1:7">
      <c r="A74" s="104" t="s">
        <v>278</v>
      </c>
      <c r="B74" s="108"/>
      <c r="C74" s="108"/>
      <c r="D74" s="108"/>
      <c r="E74" s="108"/>
      <c r="F74" s="108"/>
      <c r="G74" s="108"/>
    </row>
  </sheetData>
  <sheetProtection algorithmName="SHA-512" hashValue="nsM2gwQcBa/ldh/dtndVtpqXILBgvFB0IYttyMPR6rKx+B7wSPKspiKhX7Ceprp1wzRAk1eIACZMgTajq98NuA==" saltValue="ZBdnUz/gQZZrsIUc5Y4JWw==" spinCount="100000" sheet="1" formatCells="0" formatColumns="0" formatRows="0" insertHyperlinks="0"/>
  <conditionalFormatting sqref="B56">
    <cfRule type="expression" dxfId="16" priority="17">
      <formula>_xlfn.IFS(AND($B$6&lt;250, $B$56&lt;75), TRUE, AND($B$6&gt;=250, $B$6&lt;380, $B$56&lt;50), TRUE, $B$6&gt;=380, FALSE)</formula>
    </cfRule>
    <cfRule type="dataBar" priority="19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{DC8A724B-44D8-4FBD-A824-5497554E8EE9}</x14:id>
        </ext>
      </extLst>
    </cfRule>
  </conditionalFormatting>
  <conditionalFormatting sqref="B9:D52">
    <cfRule type="cellIs" dxfId="15" priority="2" operator="lessThan">
      <formula>0</formula>
    </cfRule>
  </conditionalFormatting>
  <conditionalFormatting sqref="F9:F11 F13:F16 F18:F28 F32:F35 F45:F50 F37:F43 F30">
    <cfRule type="dataBar" priority="18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{6B13EC45-F198-4B0B-90E4-0703963CD687}</x14:id>
        </ext>
      </extLst>
    </cfRule>
  </conditionalFormatting>
  <conditionalFormatting sqref="F12">
    <cfRule type="cellIs" dxfId="14" priority="15" operator="lessThan">
      <formula>0</formula>
    </cfRule>
  </conditionalFormatting>
  <conditionalFormatting sqref="F17">
    <cfRule type="cellIs" dxfId="13" priority="13" operator="lessThan">
      <formula>0</formula>
    </cfRule>
  </conditionalFormatting>
  <conditionalFormatting sqref="F23">
    <cfRule type="cellIs" dxfId="12" priority="23" operator="greaterThan">
      <formula>20</formula>
    </cfRule>
  </conditionalFormatting>
  <conditionalFormatting sqref="F24:F25">
    <cfRule type="cellIs" dxfId="11" priority="25" operator="greaterThan">
      <formula>5</formula>
    </cfRule>
  </conditionalFormatting>
  <conditionalFormatting sqref="F29">
    <cfRule type="cellIs" dxfId="10" priority="1" operator="lessThan">
      <formula>0</formula>
    </cfRule>
  </conditionalFormatting>
  <conditionalFormatting sqref="F31">
    <cfRule type="cellIs" dxfId="9" priority="11" operator="lessThan">
      <formula>0</formula>
    </cfRule>
  </conditionalFormatting>
  <conditionalFormatting sqref="F36">
    <cfRule type="cellIs" dxfId="8" priority="3" operator="lessThan">
      <formula>0</formula>
    </cfRule>
  </conditionalFormatting>
  <conditionalFormatting sqref="F44">
    <cfRule type="cellIs" dxfId="7" priority="5" operator="lessThan">
      <formula>0</formula>
    </cfRule>
  </conditionalFormatting>
  <conditionalFormatting sqref="F49">
    <cfRule type="cellIs" dxfId="6" priority="22" operator="greaterThan">
      <formula>1</formula>
    </cfRule>
  </conditionalFormatting>
  <conditionalFormatting sqref="F51:F52">
    <cfRule type="cellIs" dxfId="5" priority="7" operator="lessThan">
      <formula>0</formula>
    </cfRule>
  </conditionalFormatting>
  <dataValidations count="1">
    <dataValidation type="decimal" allowBlank="1" showInputMessage="1" showErrorMessage="1" errorTitle="ข้อมูลไม่ถูกต้อง" error="กรุณาระบุข้อมูลเป็นตัวเลขไทย หรือเลขอารบิก เท่านั้น" sqref="F10:F16 B30:D30 F30 B37:C43 F32:F35 F37:F43 B32:C35 D31:D43 F45:F52 B45:D52 B10:C16 D10:D28 F18:F28 B18:C28" xr:uid="{D63D078D-648D-48F1-8EB0-205A49C29B6E}">
      <formula1>-1000000000000000000</formula1>
      <formula2>1000000000000000000</formula2>
    </dataValidation>
  </dataValidations>
  <pageMargins left="0.36" right="0.39" top="0.51" bottom="0.53" header="0.31496062992126" footer="0.61"/>
  <pageSetup paperSize="9" scale="68" fitToHeight="0" orientation="landscape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8A724B-44D8-4FBD-A824-5497554E8EE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6B13EC45-F198-4B0B-90E4-0703963CD68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F9:F11 F13:F16 F18:F28 F32:F35 F45:F50 F37:F43 F30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633C-1E28-48F9-BCB5-ED7F742E7E1C}">
  <sheetPr>
    <pageSetUpPr fitToPage="1"/>
  </sheetPr>
  <dimension ref="A1:H995"/>
  <sheetViews>
    <sheetView zoomScaleNormal="100" workbookViewId="0">
      <selection activeCell="K7" sqref="K7"/>
    </sheetView>
  </sheetViews>
  <sheetFormatPr defaultColWidth="9" defaultRowHeight="18"/>
  <cols>
    <col min="1" max="1" width="14.08984375" style="111" customWidth="1"/>
    <col min="2" max="2" width="19" style="111" customWidth="1"/>
    <col min="3" max="3" width="11.1796875" style="111" customWidth="1"/>
    <col min="4" max="5" width="24.7265625" style="111" customWidth="1"/>
    <col min="6" max="6" width="11.453125" style="111" customWidth="1"/>
    <col min="7" max="7" width="19.08984375" style="111" customWidth="1"/>
    <col min="8" max="8" width="11.6328125" style="111" customWidth="1"/>
    <col min="9" max="25" width="6.54296875" style="111" customWidth="1"/>
    <col min="26" max="16384" width="9" style="111"/>
  </cols>
  <sheetData>
    <row r="1" spans="1:8">
      <c r="A1" s="128" t="s">
        <v>400</v>
      </c>
      <c r="D1" s="112"/>
      <c r="E1" s="112"/>
    </row>
    <row r="2" spans="1:8" ht="10.5" customHeight="1">
      <c r="A2" s="128"/>
      <c r="D2" s="112"/>
      <c r="E2" s="112"/>
    </row>
    <row r="3" spans="1:8">
      <c r="A3" s="383" t="s">
        <v>2</v>
      </c>
      <c r="B3" s="384"/>
      <c r="C3" s="384"/>
      <c r="D3" s="384"/>
      <c r="E3" s="384"/>
      <c r="F3" s="384"/>
      <c r="G3" s="384"/>
      <c r="H3" s="384"/>
    </row>
    <row r="4" spans="1:8">
      <c r="A4" s="113" t="s">
        <v>3</v>
      </c>
      <c r="B4" s="385"/>
      <c r="C4" s="384"/>
      <c r="D4" s="112"/>
      <c r="E4" s="112"/>
      <c r="F4" s="113" t="s">
        <v>4</v>
      </c>
    </row>
    <row r="5" spans="1:8">
      <c r="B5" s="385"/>
      <c r="C5" s="384"/>
      <c r="D5" s="112"/>
      <c r="E5" s="112"/>
      <c r="F5" s="129" t="s">
        <v>5</v>
      </c>
    </row>
    <row r="6" spans="1:8">
      <c r="A6" s="115" t="s">
        <v>76</v>
      </c>
      <c r="B6" s="115"/>
      <c r="C6" s="115"/>
      <c r="D6" s="116"/>
      <c r="E6" s="116"/>
      <c r="F6" s="117"/>
      <c r="G6" s="117"/>
      <c r="H6" s="117"/>
    </row>
    <row r="7" spans="1:8">
      <c r="D7" s="112"/>
      <c r="E7" s="112"/>
      <c r="H7" s="113" t="s">
        <v>77</v>
      </c>
    </row>
    <row r="8" spans="1:8" ht="72">
      <c r="A8" s="118" t="s">
        <v>78</v>
      </c>
      <c r="B8" s="118" t="s">
        <v>79</v>
      </c>
      <c r="C8" s="118" t="s">
        <v>80</v>
      </c>
      <c r="D8" s="118" t="s">
        <v>81</v>
      </c>
      <c r="E8" s="118" t="s">
        <v>82</v>
      </c>
      <c r="F8" s="118" t="s">
        <v>83</v>
      </c>
      <c r="G8" s="118" t="s">
        <v>84</v>
      </c>
      <c r="H8" s="118" t="s">
        <v>85</v>
      </c>
    </row>
    <row r="9" spans="1:8">
      <c r="A9" s="119"/>
      <c r="B9" s="120" t="s">
        <v>86</v>
      </c>
      <c r="C9" s="120"/>
      <c r="D9" s="121" t="s">
        <v>87</v>
      </c>
      <c r="E9" s="122"/>
      <c r="F9" s="122"/>
      <c r="G9" s="123"/>
      <c r="H9" s="122"/>
    </row>
    <row r="10" spans="1:8">
      <c r="A10" s="119"/>
      <c r="B10" s="120"/>
      <c r="C10" s="120"/>
      <c r="D10" s="121"/>
      <c r="E10" s="122"/>
      <c r="F10" s="122"/>
      <c r="G10" s="123"/>
      <c r="H10" s="122"/>
    </row>
    <row r="11" spans="1:8">
      <c r="A11" s="119"/>
      <c r="B11" s="120"/>
      <c r="C11" s="120"/>
      <c r="D11" s="121"/>
      <c r="E11" s="122"/>
      <c r="F11" s="122"/>
      <c r="G11" s="123"/>
      <c r="H11" s="122"/>
    </row>
    <row r="12" spans="1:8">
      <c r="A12" s="119"/>
      <c r="B12" s="120"/>
      <c r="C12" s="120"/>
      <c r="D12" s="121"/>
      <c r="E12" s="122"/>
      <c r="F12" s="122"/>
      <c r="G12" s="123"/>
      <c r="H12" s="122"/>
    </row>
    <row r="13" spans="1:8">
      <c r="A13" s="119"/>
      <c r="B13" s="120"/>
      <c r="C13" s="120"/>
      <c r="D13" s="121"/>
      <c r="E13" s="122"/>
      <c r="F13" s="122"/>
      <c r="G13" s="123"/>
      <c r="H13" s="122"/>
    </row>
    <row r="14" spans="1:8">
      <c r="A14" s="119"/>
      <c r="B14" s="120"/>
      <c r="C14" s="120"/>
      <c r="D14" s="121"/>
      <c r="E14" s="122"/>
      <c r="F14" s="122"/>
      <c r="G14" s="122"/>
      <c r="H14" s="122"/>
    </row>
    <row r="15" spans="1:8">
      <c r="A15" s="119"/>
      <c r="B15" s="120"/>
      <c r="C15" s="120"/>
      <c r="D15" s="121"/>
      <c r="E15" s="122"/>
      <c r="F15" s="122"/>
      <c r="G15" s="122"/>
      <c r="H15" s="122"/>
    </row>
    <row r="16" spans="1:8">
      <c r="A16" s="119"/>
      <c r="B16" s="120"/>
      <c r="C16" s="120"/>
      <c r="D16" s="121"/>
      <c r="E16" s="122"/>
      <c r="F16" s="122"/>
      <c r="G16" s="122"/>
      <c r="H16" s="122"/>
    </row>
    <row r="17" spans="1:8">
      <c r="A17" s="119"/>
      <c r="B17" s="120"/>
      <c r="C17" s="120"/>
      <c r="D17" s="121"/>
      <c r="E17" s="122"/>
      <c r="F17" s="122"/>
      <c r="G17" s="122"/>
      <c r="H17" s="122"/>
    </row>
    <row r="18" spans="1:8">
      <c r="A18" s="119"/>
      <c r="B18" s="120"/>
      <c r="C18" s="120"/>
      <c r="D18" s="121"/>
      <c r="E18" s="122"/>
      <c r="F18" s="122"/>
      <c r="G18" s="122"/>
      <c r="H18" s="122"/>
    </row>
    <row r="19" spans="1:8">
      <c r="A19" s="119"/>
      <c r="B19" s="120"/>
      <c r="C19" s="120"/>
      <c r="D19" s="121"/>
      <c r="E19" s="122"/>
      <c r="F19" s="122"/>
      <c r="G19" s="122"/>
      <c r="H19" s="122"/>
    </row>
    <row r="20" spans="1:8">
      <c r="A20" s="119"/>
      <c r="B20" s="120"/>
      <c r="C20" s="120"/>
      <c r="D20" s="121"/>
      <c r="E20" s="122"/>
      <c r="F20" s="122"/>
      <c r="G20" s="122"/>
      <c r="H20" s="122"/>
    </row>
    <row r="21" spans="1:8">
      <c r="A21" s="119"/>
      <c r="B21" s="120"/>
      <c r="C21" s="120"/>
      <c r="D21" s="121"/>
      <c r="E21" s="122"/>
      <c r="F21" s="122"/>
      <c r="G21" s="122"/>
      <c r="H21" s="122"/>
    </row>
    <row r="22" spans="1:8">
      <c r="A22" s="119"/>
      <c r="B22" s="120"/>
      <c r="C22" s="120"/>
      <c r="D22" s="121"/>
      <c r="E22" s="122"/>
      <c r="F22" s="122"/>
      <c r="G22" s="122"/>
      <c r="H22" s="122"/>
    </row>
    <row r="23" spans="1:8">
      <c r="A23" s="119"/>
      <c r="B23" s="120"/>
      <c r="C23" s="120"/>
      <c r="D23" s="121"/>
      <c r="E23" s="122"/>
      <c r="F23" s="122"/>
      <c r="G23" s="122"/>
      <c r="H23" s="122"/>
    </row>
    <row r="24" spans="1:8">
      <c r="A24" s="124"/>
      <c r="B24" s="120"/>
      <c r="C24" s="120"/>
      <c r="D24" s="121"/>
      <c r="E24" s="122"/>
      <c r="F24" s="122"/>
      <c r="G24" s="122"/>
      <c r="H24" s="122"/>
    </row>
    <row r="25" spans="1:8" ht="11.5" customHeight="1">
      <c r="D25" s="112"/>
      <c r="E25" s="112"/>
    </row>
    <row r="26" spans="1:8">
      <c r="A26" s="386" t="s">
        <v>62</v>
      </c>
      <c r="B26" s="384"/>
      <c r="D26" s="112"/>
      <c r="E26" s="112"/>
    </row>
    <row r="27" spans="1:8">
      <c r="A27" s="385" t="s">
        <v>63</v>
      </c>
      <c r="B27" s="384"/>
      <c r="D27" s="112"/>
      <c r="E27" s="112"/>
    </row>
    <row r="28" spans="1:8">
      <c r="A28" s="114" t="s">
        <v>64</v>
      </c>
      <c r="C28" s="115" t="s">
        <v>65</v>
      </c>
      <c r="D28" s="112"/>
      <c r="E28" s="112"/>
    </row>
    <row r="29" spans="1:8">
      <c r="A29" s="114"/>
      <c r="C29" s="114"/>
      <c r="D29" s="112"/>
      <c r="E29" s="112"/>
    </row>
    <row r="30" spans="1:8">
      <c r="A30" s="114"/>
      <c r="C30" s="114"/>
      <c r="D30" s="112"/>
      <c r="E30" s="112"/>
    </row>
    <row r="31" spans="1:8" ht="36">
      <c r="A31" s="125" t="s">
        <v>86</v>
      </c>
      <c r="B31" s="387" t="s">
        <v>88</v>
      </c>
      <c r="C31" s="381"/>
      <c r="D31" s="381"/>
      <c r="E31" s="381"/>
      <c r="F31" s="381"/>
      <c r="G31" s="381"/>
      <c r="H31" s="382"/>
    </row>
    <row r="32" spans="1:8">
      <c r="A32" s="120" t="s">
        <v>89</v>
      </c>
      <c r="B32" s="380" t="s">
        <v>90</v>
      </c>
      <c r="C32" s="381"/>
      <c r="D32" s="381"/>
      <c r="E32" s="381"/>
      <c r="F32" s="381"/>
      <c r="G32" s="381"/>
      <c r="H32" s="382"/>
    </row>
    <row r="33" spans="1:8">
      <c r="A33" s="120" t="s">
        <v>91</v>
      </c>
      <c r="B33" s="380" t="s">
        <v>92</v>
      </c>
      <c r="C33" s="381"/>
      <c r="D33" s="381"/>
      <c r="E33" s="381"/>
      <c r="F33" s="381"/>
      <c r="G33" s="381"/>
      <c r="H33" s="382"/>
    </row>
    <row r="34" spans="1:8">
      <c r="A34" s="120" t="s">
        <v>93</v>
      </c>
      <c r="B34" s="380" t="s">
        <v>94</v>
      </c>
      <c r="C34" s="381"/>
      <c r="D34" s="381"/>
      <c r="E34" s="381"/>
      <c r="F34" s="381"/>
      <c r="G34" s="381"/>
      <c r="H34" s="382"/>
    </row>
    <row r="35" spans="1:8">
      <c r="A35" s="120" t="s">
        <v>95</v>
      </c>
      <c r="B35" s="380" t="s">
        <v>96</v>
      </c>
      <c r="C35" s="381"/>
      <c r="D35" s="381"/>
      <c r="E35" s="381"/>
      <c r="F35" s="381"/>
      <c r="G35" s="381"/>
      <c r="H35" s="382"/>
    </row>
    <row r="36" spans="1:8">
      <c r="A36" s="120" t="s">
        <v>97</v>
      </c>
      <c r="B36" s="380" t="s">
        <v>98</v>
      </c>
      <c r="C36" s="381"/>
      <c r="D36" s="381"/>
      <c r="E36" s="381"/>
      <c r="F36" s="381"/>
      <c r="G36" s="381"/>
      <c r="H36" s="382"/>
    </row>
    <row r="37" spans="1:8">
      <c r="A37" s="120" t="s">
        <v>99</v>
      </c>
      <c r="B37" s="380" t="s">
        <v>100</v>
      </c>
      <c r="C37" s="381"/>
      <c r="D37" s="381"/>
      <c r="E37" s="381"/>
      <c r="F37" s="381"/>
      <c r="G37" s="381"/>
      <c r="H37" s="382"/>
    </row>
    <row r="38" spans="1:8">
      <c r="A38" s="120" t="s">
        <v>101</v>
      </c>
      <c r="B38" s="380" t="s">
        <v>102</v>
      </c>
      <c r="C38" s="381"/>
      <c r="D38" s="381"/>
      <c r="E38" s="381"/>
      <c r="F38" s="381"/>
      <c r="G38" s="381"/>
      <c r="H38" s="382"/>
    </row>
    <row r="39" spans="1:8">
      <c r="A39" s="120" t="s">
        <v>103</v>
      </c>
      <c r="B39" s="380" t="s">
        <v>104</v>
      </c>
      <c r="C39" s="381"/>
      <c r="D39" s="381"/>
      <c r="E39" s="381"/>
      <c r="F39" s="381"/>
      <c r="G39" s="381"/>
      <c r="H39" s="382"/>
    </row>
    <row r="40" spans="1:8">
      <c r="A40" s="120" t="s">
        <v>105</v>
      </c>
      <c r="B40" s="380" t="s">
        <v>106</v>
      </c>
      <c r="C40" s="381"/>
      <c r="D40" s="381"/>
      <c r="E40" s="381"/>
      <c r="F40" s="381"/>
      <c r="G40" s="381"/>
      <c r="H40" s="382"/>
    </row>
    <row r="41" spans="1:8">
      <c r="A41" s="389" t="s">
        <v>87</v>
      </c>
      <c r="B41" s="381"/>
      <c r="C41" s="381"/>
      <c r="D41" s="381"/>
      <c r="E41" s="381"/>
      <c r="F41" s="381"/>
      <c r="G41" s="381"/>
      <c r="H41" s="382"/>
    </row>
    <row r="42" spans="1:8">
      <c r="A42" s="388" t="s">
        <v>136</v>
      </c>
      <c r="B42" s="381"/>
      <c r="C42" s="381"/>
      <c r="D42" s="381"/>
      <c r="E42" s="381"/>
      <c r="F42" s="381"/>
      <c r="G42" s="381"/>
      <c r="H42" s="382"/>
    </row>
    <row r="43" spans="1:8">
      <c r="A43" s="388" t="s">
        <v>107</v>
      </c>
      <c r="B43" s="381"/>
      <c r="C43" s="381"/>
      <c r="D43" s="381"/>
      <c r="E43" s="381"/>
      <c r="F43" s="381"/>
      <c r="G43" s="381"/>
      <c r="H43" s="382"/>
    </row>
    <row r="44" spans="1:8">
      <c r="A44" s="388" t="s">
        <v>108</v>
      </c>
      <c r="B44" s="381"/>
      <c r="C44" s="381"/>
      <c r="D44" s="381"/>
      <c r="E44" s="381"/>
      <c r="F44" s="381"/>
      <c r="G44" s="381"/>
      <c r="H44" s="382"/>
    </row>
    <row r="45" spans="1:8">
      <c r="A45" s="388" t="s">
        <v>109</v>
      </c>
      <c r="B45" s="381"/>
      <c r="C45" s="381"/>
      <c r="D45" s="381"/>
      <c r="E45" s="381"/>
      <c r="F45" s="381"/>
      <c r="G45" s="381"/>
      <c r="H45" s="382"/>
    </row>
    <row r="46" spans="1:8">
      <c r="A46" s="388" t="s">
        <v>110</v>
      </c>
      <c r="B46" s="381"/>
      <c r="C46" s="381"/>
      <c r="D46" s="381"/>
      <c r="E46" s="381"/>
      <c r="F46" s="381"/>
      <c r="G46" s="381"/>
      <c r="H46" s="382"/>
    </row>
    <row r="47" spans="1:8">
      <c r="A47" s="388" t="s">
        <v>111</v>
      </c>
      <c r="B47" s="381"/>
      <c r="C47" s="381"/>
      <c r="D47" s="381"/>
      <c r="E47" s="381"/>
      <c r="F47" s="381"/>
      <c r="G47" s="381"/>
      <c r="H47" s="382"/>
    </row>
    <row r="48" spans="1:8">
      <c r="A48" s="388" t="s">
        <v>112</v>
      </c>
      <c r="B48" s="381"/>
      <c r="C48" s="381"/>
      <c r="D48" s="381"/>
      <c r="E48" s="381"/>
      <c r="F48" s="381"/>
      <c r="G48" s="381"/>
      <c r="H48" s="382"/>
    </row>
    <row r="49" spans="1:8">
      <c r="A49" s="388" t="s">
        <v>113</v>
      </c>
      <c r="B49" s="381"/>
      <c r="C49" s="381"/>
      <c r="D49" s="381"/>
      <c r="E49" s="381"/>
      <c r="F49" s="381"/>
      <c r="G49" s="381"/>
      <c r="H49" s="382"/>
    </row>
    <row r="50" spans="1:8">
      <c r="A50" s="388" t="s">
        <v>114</v>
      </c>
      <c r="B50" s="381"/>
      <c r="C50" s="381"/>
      <c r="D50" s="381"/>
      <c r="E50" s="381"/>
      <c r="F50" s="381"/>
      <c r="G50" s="381"/>
      <c r="H50" s="382"/>
    </row>
    <row r="51" spans="1:8">
      <c r="A51" s="388" t="s">
        <v>115</v>
      </c>
      <c r="B51" s="381"/>
      <c r="C51" s="381"/>
      <c r="D51" s="381"/>
      <c r="E51" s="381"/>
      <c r="F51" s="381"/>
      <c r="G51" s="381"/>
      <c r="H51" s="382"/>
    </row>
    <row r="52" spans="1:8">
      <c r="A52" s="388" t="s">
        <v>131</v>
      </c>
      <c r="B52" s="381"/>
      <c r="C52" s="381"/>
      <c r="D52" s="381"/>
      <c r="E52" s="381"/>
      <c r="F52" s="381"/>
      <c r="G52" s="381"/>
      <c r="H52" s="382"/>
    </row>
    <row r="53" spans="1:8">
      <c r="A53" s="388" t="s">
        <v>116</v>
      </c>
      <c r="B53" s="381"/>
      <c r="C53" s="381"/>
      <c r="D53" s="381"/>
      <c r="E53" s="381"/>
      <c r="F53" s="381"/>
      <c r="G53" s="381"/>
      <c r="H53" s="382"/>
    </row>
    <row r="54" spans="1:8">
      <c r="A54" s="388" t="s">
        <v>117</v>
      </c>
      <c r="B54" s="381"/>
      <c r="C54" s="381"/>
      <c r="D54" s="381"/>
      <c r="E54" s="381"/>
      <c r="F54" s="381"/>
      <c r="G54" s="381"/>
      <c r="H54" s="382"/>
    </row>
    <row r="55" spans="1:8">
      <c r="A55" s="388" t="s">
        <v>118</v>
      </c>
      <c r="B55" s="381"/>
      <c r="C55" s="381"/>
      <c r="D55" s="381"/>
      <c r="E55" s="381"/>
      <c r="F55" s="381"/>
      <c r="G55" s="381"/>
      <c r="H55" s="382"/>
    </row>
    <row r="56" spans="1:8">
      <c r="A56" s="388" t="s">
        <v>119</v>
      </c>
      <c r="B56" s="381"/>
      <c r="C56" s="381"/>
      <c r="D56" s="381"/>
      <c r="E56" s="381"/>
      <c r="F56" s="381"/>
      <c r="G56" s="381"/>
      <c r="H56" s="382"/>
    </row>
    <row r="57" spans="1:8">
      <c r="A57" s="388" t="s">
        <v>120</v>
      </c>
      <c r="B57" s="381"/>
      <c r="C57" s="381"/>
      <c r="D57" s="381"/>
      <c r="E57" s="381"/>
      <c r="F57" s="381"/>
      <c r="G57" s="381"/>
      <c r="H57" s="382"/>
    </row>
    <row r="58" spans="1:8">
      <c r="A58" s="126"/>
      <c r="B58" s="127"/>
      <c r="C58" s="127"/>
      <c r="D58" s="127"/>
      <c r="E58" s="127"/>
      <c r="F58" s="127"/>
      <c r="G58" s="127"/>
      <c r="H58" s="127"/>
    </row>
    <row r="59" spans="1:8">
      <c r="D59" s="112"/>
      <c r="E59" s="112"/>
    </row>
    <row r="60" spans="1:8">
      <c r="A60" s="390" t="s">
        <v>66</v>
      </c>
      <c r="B60" s="384"/>
      <c r="C60" s="384"/>
      <c r="D60" s="384"/>
      <c r="E60" s="384"/>
      <c r="F60" s="384"/>
      <c r="G60" s="384"/>
      <c r="H60" s="384"/>
    </row>
    <row r="61" spans="1:8">
      <c r="A61" s="390" t="s">
        <v>143</v>
      </c>
      <c r="B61" s="384"/>
      <c r="C61" s="384"/>
      <c r="D61" s="384"/>
      <c r="E61" s="384"/>
      <c r="F61" s="384"/>
      <c r="G61" s="384"/>
      <c r="H61" s="384"/>
    </row>
    <row r="62" spans="1:8">
      <c r="A62" s="390" t="s">
        <v>142</v>
      </c>
      <c r="B62" s="384"/>
      <c r="C62" s="384"/>
      <c r="D62" s="384"/>
      <c r="E62" s="384"/>
      <c r="F62" s="384"/>
      <c r="G62" s="384"/>
      <c r="H62" s="384"/>
    </row>
    <row r="63" spans="1:8">
      <c r="A63" s="390" t="s">
        <v>121</v>
      </c>
      <c r="B63" s="384"/>
      <c r="C63" s="384"/>
      <c r="D63" s="384"/>
      <c r="E63" s="384"/>
      <c r="F63" s="384"/>
      <c r="G63" s="384"/>
      <c r="H63" s="384"/>
    </row>
    <row r="64" spans="1:8">
      <c r="A64" s="391" t="s">
        <v>144</v>
      </c>
      <c r="B64" s="384"/>
      <c r="C64" s="384"/>
      <c r="D64" s="384"/>
      <c r="E64" s="384"/>
      <c r="F64" s="384"/>
      <c r="G64" s="384"/>
      <c r="H64" s="384"/>
    </row>
    <row r="65" spans="1:8">
      <c r="A65" s="390" t="s">
        <v>145</v>
      </c>
      <c r="B65" s="384"/>
      <c r="C65" s="384"/>
      <c r="D65" s="384"/>
      <c r="E65" s="384"/>
      <c r="F65" s="384"/>
      <c r="G65" s="384"/>
      <c r="H65" s="384"/>
    </row>
    <row r="66" spans="1:8">
      <c r="A66" s="390" t="s">
        <v>135</v>
      </c>
      <c r="B66" s="384"/>
      <c r="C66" s="384"/>
      <c r="D66" s="384"/>
      <c r="E66" s="384"/>
      <c r="F66" s="384"/>
      <c r="G66" s="384"/>
      <c r="H66" s="384"/>
    </row>
    <row r="67" spans="1:8">
      <c r="A67" s="390" t="s">
        <v>132</v>
      </c>
      <c r="B67" s="384"/>
      <c r="C67" s="384"/>
      <c r="D67" s="384"/>
      <c r="E67" s="384"/>
      <c r="F67" s="384"/>
      <c r="G67" s="384"/>
      <c r="H67" s="384"/>
    </row>
    <row r="68" spans="1:8">
      <c r="A68" s="390" t="s">
        <v>139</v>
      </c>
      <c r="B68" s="384"/>
      <c r="C68" s="384"/>
      <c r="D68" s="384"/>
      <c r="E68" s="384"/>
      <c r="F68" s="384"/>
      <c r="G68" s="384"/>
      <c r="H68" s="384"/>
    </row>
    <row r="69" spans="1:8">
      <c r="D69" s="112"/>
      <c r="E69" s="112"/>
    </row>
    <row r="70" spans="1:8">
      <c r="D70" s="112"/>
      <c r="E70" s="112"/>
    </row>
    <row r="71" spans="1:8">
      <c r="D71" s="112"/>
      <c r="E71" s="112"/>
    </row>
    <row r="72" spans="1:8">
      <c r="D72" s="112"/>
      <c r="E72" s="112"/>
    </row>
    <row r="73" spans="1:8">
      <c r="D73" s="112"/>
      <c r="E73" s="112"/>
    </row>
    <row r="74" spans="1:8">
      <c r="D74" s="112"/>
      <c r="E74" s="112"/>
    </row>
    <row r="75" spans="1:8">
      <c r="D75" s="112"/>
      <c r="E75" s="112"/>
    </row>
    <row r="76" spans="1:8">
      <c r="D76" s="112"/>
      <c r="E76" s="112"/>
    </row>
    <row r="77" spans="1:8">
      <c r="D77" s="112"/>
      <c r="E77" s="112"/>
    </row>
    <row r="78" spans="1:8">
      <c r="D78" s="112"/>
      <c r="E78" s="112"/>
    </row>
    <row r="79" spans="1:8">
      <c r="D79" s="112"/>
      <c r="E79" s="112"/>
    </row>
    <row r="80" spans="1:8">
      <c r="D80" s="112"/>
      <c r="E80" s="112"/>
    </row>
    <row r="81" spans="4:5">
      <c r="D81" s="112"/>
      <c r="E81" s="112"/>
    </row>
    <row r="82" spans="4:5">
      <c r="D82" s="112"/>
      <c r="E82" s="112"/>
    </row>
    <row r="83" spans="4:5">
      <c r="D83" s="112"/>
      <c r="E83" s="112"/>
    </row>
    <row r="84" spans="4:5">
      <c r="D84" s="112"/>
      <c r="E84" s="112"/>
    </row>
    <row r="85" spans="4:5">
      <c r="D85" s="112"/>
      <c r="E85" s="112"/>
    </row>
    <row r="86" spans="4:5">
      <c r="D86" s="112"/>
      <c r="E86" s="112"/>
    </row>
    <row r="87" spans="4:5">
      <c r="D87" s="112"/>
      <c r="E87" s="112"/>
    </row>
    <row r="88" spans="4:5">
      <c r="D88" s="112"/>
      <c r="E88" s="112"/>
    </row>
    <row r="89" spans="4:5">
      <c r="D89" s="112"/>
      <c r="E89" s="112"/>
    </row>
    <row r="90" spans="4:5">
      <c r="D90" s="112"/>
      <c r="E90" s="112"/>
    </row>
    <row r="91" spans="4:5">
      <c r="D91" s="112"/>
      <c r="E91" s="112"/>
    </row>
    <row r="92" spans="4:5">
      <c r="D92" s="112"/>
      <c r="E92" s="112"/>
    </row>
    <row r="93" spans="4:5">
      <c r="D93" s="112"/>
      <c r="E93" s="112"/>
    </row>
    <row r="94" spans="4:5">
      <c r="D94" s="112"/>
      <c r="E94" s="112"/>
    </row>
    <row r="95" spans="4:5">
      <c r="D95" s="112"/>
      <c r="E95" s="112"/>
    </row>
    <row r="96" spans="4:5">
      <c r="D96" s="112"/>
      <c r="E96" s="112"/>
    </row>
    <row r="97" spans="4:5">
      <c r="D97" s="112"/>
      <c r="E97" s="112"/>
    </row>
    <row r="98" spans="4:5">
      <c r="D98" s="112"/>
      <c r="E98" s="112"/>
    </row>
    <row r="99" spans="4:5">
      <c r="D99" s="112"/>
      <c r="E99" s="112"/>
    </row>
    <row r="100" spans="4:5">
      <c r="D100" s="112"/>
      <c r="E100" s="112"/>
    </row>
    <row r="101" spans="4:5">
      <c r="D101" s="112"/>
      <c r="E101" s="112"/>
    </row>
    <row r="102" spans="4:5">
      <c r="D102" s="112"/>
      <c r="E102" s="112"/>
    </row>
    <row r="103" spans="4:5">
      <c r="D103" s="112"/>
      <c r="E103" s="112"/>
    </row>
    <row r="104" spans="4:5">
      <c r="D104" s="112"/>
      <c r="E104" s="112"/>
    </row>
    <row r="105" spans="4:5">
      <c r="D105" s="112"/>
      <c r="E105" s="112"/>
    </row>
    <row r="106" spans="4:5">
      <c r="D106" s="112"/>
      <c r="E106" s="112"/>
    </row>
    <row r="107" spans="4:5">
      <c r="D107" s="112"/>
      <c r="E107" s="112"/>
    </row>
    <row r="108" spans="4:5">
      <c r="D108" s="112"/>
      <c r="E108" s="112"/>
    </row>
    <row r="109" spans="4:5">
      <c r="D109" s="112"/>
      <c r="E109" s="112"/>
    </row>
    <row r="110" spans="4:5">
      <c r="D110" s="112"/>
      <c r="E110" s="112"/>
    </row>
    <row r="111" spans="4:5">
      <c r="D111" s="112"/>
      <c r="E111" s="112"/>
    </row>
    <row r="112" spans="4:5">
      <c r="D112" s="112"/>
      <c r="E112" s="112"/>
    </row>
    <row r="113" spans="4:5">
      <c r="D113" s="112"/>
      <c r="E113" s="112"/>
    </row>
    <row r="114" spans="4:5">
      <c r="D114" s="112"/>
      <c r="E114" s="112"/>
    </row>
    <row r="115" spans="4:5">
      <c r="D115" s="112"/>
      <c r="E115" s="112"/>
    </row>
    <row r="116" spans="4:5">
      <c r="D116" s="112"/>
      <c r="E116" s="112"/>
    </row>
    <row r="117" spans="4:5">
      <c r="D117" s="112"/>
      <c r="E117" s="112"/>
    </row>
    <row r="118" spans="4:5">
      <c r="D118" s="112"/>
      <c r="E118" s="112"/>
    </row>
    <row r="119" spans="4:5">
      <c r="D119" s="112"/>
      <c r="E119" s="112"/>
    </row>
    <row r="120" spans="4:5">
      <c r="D120" s="112"/>
      <c r="E120" s="112"/>
    </row>
    <row r="121" spans="4:5">
      <c r="D121" s="112"/>
      <c r="E121" s="112"/>
    </row>
    <row r="122" spans="4:5">
      <c r="D122" s="112"/>
      <c r="E122" s="112"/>
    </row>
    <row r="123" spans="4:5">
      <c r="D123" s="112"/>
      <c r="E123" s="112"/>
    </row>
    <row r="124" spans="4:5">
      <c r="D124" s="112"/>
      <c r="E124" s="112"/>
    </row>
    <row r="125" spans="4:5">
      <c r="D125" s="112"/>
      <c r="E125" s="112"/>
    </row>
    <row r="126" spans="4:5">
      <c r="D126" s="112"/>
      <c r="E126" s="112"/>
    </row>
    <row r="127" spans="4:5">
      <c r="D127" s="112"/>
      <c r="E127" s="112"/>
    </row>
    <row r="128" spans="4:5">
      <c r="D128" s="112"/>
      <c r="E128" s="112"/>
    </row>
    <row r="129" spans="4:5">
      <c r="D129" s="112"/>
      <c r="E129" s="112"/>
    </row>
    <row r="130" spans="4:5">
      <c r="D130" s="112"/>
      <c r="E130" s="112"/>
    </row>
    <row r="131" spans="4:5">
      <c r="D131" s="112"/>
      <c r="E131" s="112"/>
    </row>
    <row r="132" spans="4:5">
      <c r="D132" s="112"/>
      <c r="E132" s="112"/>
    </row>
    <row r="133" spans="4:5">
      <c r="D133" s="112"/>
      <c r="E133" s="112"/>
    </row>
    <row r="134" spans="4:5">
      <c r="D134" s="112"/>
      <c r="E134" s="112"/>
    </row>
    <row r="135" spans="4:5">
      <c r="D135" s="112"/>
      <c r="E135" s="112"/>
    </row>
    <row r="136" spans="4:5">
      <c r="D136" s="112"/>
      <c r="E136" s="112"/>
    </row>
    <row r="137" spans="4:5">
      <c r="D137" s="112"/>
      <c r="E137" s="112"/>
    </row>
    <row r="138" spans="4:5">
      <c r="D138" s="112"/>
      <c r="E138" s="112"/>
    </row>
    <row r="139" spans="4:5">
      <c r="D139" s="112"/>
      <c r="E139" s="112"/>
    </row>
    <row r="140" spans="4:5">
      <c r="D140" s="112"/>
      <c r="E140" s="112"/>
    </row>
    <row r="141" spans="4:5">
      <c r="D141" s="112"/>
      <c r="E141" s="112"/>
    </row>
    <row r="142" spans="4:5">
      <c r="D142" s="112"/>
      <c r="E142" s="112"/>
    </row>
    <row r="143" spans="4:5">
      <c r="D143" s="112"/>
      <c r="E143" s="112"/>
    </row>
    <row r="144" spans="4:5">
      <c r="D144" s="112"/>
      <c r="E144" s="112"/>
    </row>
    <row r="145" spans="4:5">
      <c r="D145" s="112"/>
      <c r="E145" s="112"/>
    </row>
    <row r="146" spans="4:5">
      <c r="D146" s="112"/>
      <c r="E146" s="112"/>
    </row>
    <row r="147" spans="4:5">
      <c r="D147" s="112"/>
      <c r="E147" s="112"/>
    </row>
    <row r="148" spans="4:5">
      <c r="D148" s="112"/>
      <c r="E148" s="112"/>
    </row>
    <row r="149" spans="4:5">
      <c r="D149" s="112"/>
      <c r="E149" s="112"/>
    </row>
    <row r="150" spans="4:5">
      <c r="D150" s="112"/>
      <c r="E150" s="112"/>
    </row>
    <row r="151" spans="4:5">
      <c r="D151" s="112"/>
      <c r="E151" s="112"/>
    </row>
    <row r="152" spans="4:5">
      <c r="D152" s="112"/>
      <c r="E152" s="112"/>
    </row>
    <row r="153" spans="4:5">
      <c r="D153" s="112"/>
      <c r="E153" s="112"/>
    </row>
    <row r="154" spans="4:5">
      <c r="D154" s="112"/>
      <c r="E154" s="112"/>
    </row>
    <row r="155" spans="4:5">
      <c r="D155" s="112"/>
      <c r="E155" s="112"/>
    </row>
    <row r="156" spans="4:5">
      <c r="D156" s="112"/>
      <c r="E156" s="112"/>
    </row>
    <row r="157" spans="4:5">
      <c r="D157" s="112"/>
      <c r="E157" s="112"/>
    </row>
    <row r="158" spans="4:5">
      <c r="D158" s="112"/>
      <c r="E158" s="112"/>
    </row>
    <row r="159" spans="4:5">
      <c r="D159" s="112"/>
      <c r="E159" s="112"/>
    </row>
    <row r="160" spans="4:5">
      <c r="D160" s="112"/>
      <c r="E160" s="112"/>
    </row>
    <row r="161" spans="4:5">
      <c r="D161" s="112"/>
      <c r="E161" s="112"/>
    </row>
    <row r="162" spans="4:5">
      <c r="D162" s="112"/>
      <c r="E162" s="112"/>
    </row>
    <row r="163" spans="4:5">
      <c r="D163" s="112"/>
      <c r="E163" s="112"/>
    </row>
    <row r="164" spans="4:5">
      <c r="D164" s="112"/>
      <c r="E164" s="112"/>
    </row>
    <row r="165" spans="4:5">
      <c r="D165" s="112"/>
      <c r="E165" s="112"/>
    </row>
    <row r="166" spans="4:5">
      <c r="D166" s="112"/>
      <c r="E166" s="112"/>
    </row>
    <row r="167" spans="4:5">
      <c r="D167" s="112"/>
      <c r="E167" s="112"/>
    </row>
    <row r="168" spans="4:5">
      <c r="D168" s="112"/>
      <c r="E168" s="112"/>
    </row>
    <row r="169" spans="4:5">
      <c r="D169" s="112"/>
      <c r="E169" s="112"/>
    </row>
    <row r="170" spans="4:5">
      <c r="D170" s="112"/>
      <c r="E170" s="112"/>
    </row>
    <row r="171" spans="4:5">
      <c r="D171" s="112"/>
      <c r="E171" s="112"/>
    </row>
    <row r="172" spans="4:5">
      <c r="D172" s="112"/>
      <c r="E172" s="112"/>
    </row>
    <row r="173" spans="4:5">
      <c r="D173" s="112"/>
      <c r="E173" s="112"/>
    </row>
    <row r="174" spans="4:5">
      <c r="D174" s="112"/>
      <c r="E174" s="112"/>
    </row>
    <row r="175" spans="4:5">
      <c r="D175" s="112"/>
      <c r="E175" s="112"/>
    </row>
    <row r="176" spans="4:5">
      <c r="D176" s="112"/>
      <c r="E176" s="112"/>
    </row>
    <row r="177" spans="4:5">
      <c r="D177" s="112"/>
      <c r="E177" s="112"/>
    </row>
    <row r="178" spans="4:5">
      <c r="D178" s="112"/>
      <c r="E178" s="112"/>
    </row>
    <row r="179" spans="4:5">
      <c r="D179" s="112"/>
      <c r="E179" s="112"/>
    </row>
    <row r="180" spans="4:5">
      <c r="D180" s="112"/>
      <c r="E180" s="112"/>
    </row>
    <row r="181" spans="4:5">
      <c r="D181" s="112"/>
      <c r="E181" s="112"/>
    </row>
    <row r="182" spans="4:5">
      <c r="D182" s="112"/>
      <c r="E182" s="112"/>
    </row>
    <row r="183" spans="4:5">
      <c r="D183" s="112"/>
      <c r="E183" s="112"/>
    </row>
    <row r="184" spans="4:5">
      <c r="D184" s="112"/>
      <c r="E184" s="112"/>
    </row>
    <row r="185" spans="4:5">
      <c r="D185" s="112"/>
      <c r="E185" s="112"/>
    </row>
    <row r="186" spans="4:5">
      <c r="D186" s="112"/>
      <c r="E186" s="112"/>
    </row>
    <row r="187" spans="4:5">
      <c r="D187" s="112"/>
      <c r="E187" s="112"/>
    </row>
    <row r="188" spans="4:5">
      <c r="D188" s="112"/>
      <c r="E188" s="112"/>
    </row>
    <row r="189" spans="4:5">
      <c r="D189" s="112"/>
      <c r="E189" s="112"/>
    </row>
    <row r="190" spans="4:5">
      <c r="D190" s="112"/>
      <c r="E190" s="112"/>
    </row>
    <row r="191" spans="4:5">
      <c r="D191" s="112"/>
      <c r="E191" s="112"/>
    </row>
    <row r="192" spans="4:5">
      <c r="D192" s="112"/>
      <c r="E192" s="112"/>
    </row>
    <row r="193" spans="4:5">
      <c r="D193" s="112"/>
      <c r="E193" s="112"/>
    </row>
    <row r="194" spans="4:5">
      <c r="D194" s="112"/>
      <c r="E194" s="112"/>
    </row>
    <row r="195" spans="4:5">
      <c r="D195" s="112"/>
      <c r="E195" s="112"/>
    </row>
    <row r="196" spans="4:5">
      <c r="D196" s="112"/>
      <c r="E196" s="112"/>
    </row>
    <row r="197" spans="4:5">
      <c r="D197" s="112"/>
      <c r="E197" s="112"/>
    </row>
    <row r="198" spans="4:5">
      <c r="D198" s="112"/>
      <c r="E198" s="112"/>
    </row>
    <row r="199" spans="4:5">
      <c r="D199" s="112"/>
      <c r="E199" s="112"/>
    </row>
    <row r="200" spans="4:5">
      <c r="D200" s="112"/>
      <c r="E200" s="112"/>
    </row>
    <row r="201" spans="4:5">
      <c r="D201" s="112"/>
      <c r="E201" s="112"/>
    </row>
    <row r="202" spans="4:5">
      <c r="D202" s="112"/>
      <c r="E202" s="112"/>
    </row>
    <row r="203" spans="4:5">
      <c r="D203" s="112"/>
      <c r="E203" s="112"/>
    </row>
    <row r="204" spans="4:5">
      <c r="D204" s="112"/>
      <c r="E204" s="112"/>
    </row>
    <row r="205" spans="4:5">
      <c r="D205" s="112"/>
      <c r="E205" s="112"/>
    </row>
    <row r="206" spans="4:5">
      <c r="D206" s="112"/>
      <c r="E206" s="112"/>
    </row>
    <row r="207" spans="4:5">
      <c r="D207" s="112"/>
      <c r="E207" s="112"/>
    </row>
    <row r="208" spans="4:5">
      <c r="D208" s="112"/>
      <c r="E208" s="112"/>
    </row>
    <row r="209" spans="4:5">
      <c r="D209" s="112"/>
      <c r="E209" s="112"/>
    </row>
    <row r="210" spans="4:5">
      <c r="D210" s="112"/>
      <c r="E210" s="112"/>
    </row>
    <row r="211" spans="4:5">
      <c r="D211" s="112"/>
      <c r="E211" s="112"/>
    </row>
    <row r="212" spans="4:5">
      <c r="D212" s="112"/>
      <c r="E212" s="112"/>
    </row>
    <row r="213" spans="4:5">
      <c r="D213" s="112"/>
      <c r="E213" s="112"/>
    </row>
    <row r="214" spans="4:5">
      <c r="D214" s="112"/>
      <c r="E214" s="112"/>
    </row>
    <row r="215" spans="4:5">
      <c r="D215" s="112"/>
      <c r="E215" s="112"/>
    </row>
    <row r="216" spans="4:5">
      <c r="D216" s="112"/>
      <c r="E216" s="112"/>
    </row>
    <row r="217" spans="4:5">
      <c r="D217" s="112"/>
      <c r="E217" s="112"/>
    </row>
    <row r="218" spans="4:5">
      <c r="D218" s="112"/>
      <c r="E218" s="112"/>
    </row>
    <row r="219" spans="4:5">
      <c r="D219" s="112"/>
      <c r="E219" s="112"/>
    </row>
    <row r="220" spans="4:5">
      <c r="D220" s="112"/>
      <c r="E220" s="112"/>
    </row>
    <row r="221" spans="4:5">
      <c r="D221" s="112"/>
      <c r="E221" s="112"/>
    </row>
    <row r="222" spans="4:5">
      <c r="D222" s="112"/>
      <c r="E222" s="112"/>
    </row>
    <row r="223" spans="4:5">
      <c r="D223" s="112"/>
      <c r="E223" s="112"/>
    </row>
    <row r="224" spans="4:5">
      <c r="D224" s="112"/>
      <c r="E224" s="112"/>
    </row>
    <row r="225" spans="4:5">
      <c r="D225" s="112"/>
      <c r="E225" s="112"/>
    </row>
    <row r="226" spans="4:5">
      <c r="D226" s="112"/>
      <c r="E226" s="112"/>
    </row>
    <row r="227" spans="4:5">
      <c r="D227" s="112"/>
      <c r="E227" s="112"/>
    </row>
    <row r="228" spans="4:5">
      <c r="D228" s="112"/>
      <c r="E228" s="112"/>
    </row>
    <row r="229" spans="4:5">
      <c r="D229" s="112"/>
      <c r="E229" s="112"/>
    </row>
    <row r="230" spans="4:5">
      <c r="D230" s="112"/>
      <c r="E230" s="112"/>
    </row>
    <row r="231" spans="4:5">
      <c r="D231" s="112"/>
      <c r="E231" s="112"/>
    </row>
    <row r="232" spans="4:5">
      <c r="D232" s="112"/>
      <c r="E232" s="112"/>
    </row>
    <row r="233" spans="4:5">
      <c r="D233" s="112"/>
      <c r="E233" s="112"/>
    </row>
    <row r="234" spans="4:5">
      <c r="D234" s="112"/>
      <c r="E234" s="112"/>
    </row>
    <row r="235" spans="4:5">
      <c r="D235" s="112"/>
      <c r="E235" s="112"/>
    </row>
    <row r="236" spans="4:5">
      <c r="D236" s="112"/>
      <c r="E236" s="112"/>
    </row>
    <row r="237" spans="4:5">
      <c r="D237" s="112"/>
      <c r="E237" s="112"/>
    </row>
    <row r="238" spans="4:5">
      <c r="D238" s="112"/>
      <c r="E238" s="112"/>
    </row>
    <row r="239" spans="4:5">
      <c r="D239" s="112"/>
      <c r="E239" s="112"/>
    </row>
    <row r="240" spans="4:5">
      <c r="D240" s="112"/>
      <c r="E240" s="112"/>
    </row>
    <row r="241" spans="4:5">
      <c r="D241" s="112"/>
      <c r="E241" s="112"/>
    </row>
    <row r="242" spans="4:5">
      <c r="D242" s="112"/>
      <c r="E242" s="112"/>
    </row>
    <row r="243" spans="4:5">
      <c r="D243" s="112"/>
      <c r="E243" s="112"/>
    </row>
    <row r="244" spans="4:5">
      <c r="D244" s="112"/>
      <c r="E244" s="112"/>
    </row>
    <row r="245" spans="4:5">
      <c r="D245" s="112"/>
      <c r="E245" s="112"/>
    </row>
    <row r="246" spans="4:5">
      <c r="D246" s="112"/>
      <c r="E246" s="112"/>
    </row>
    <row r="247" spans="4:5">
      <c r="D247" s="112"/>
      <c r="E247" s="112"/>
    </row>
    <row r="248" spans="4:5">
      <c r="D248" s="112"/>
      <c r="E248" s="112"/>
    </row>
    <row r="249" spans="4:5">
      <c r="D249" s="112"/>
      <c r="E249" s="112"/>
    </row>
    <row r="250" spans="4:5">
      <c r="D250" s="112"/>
      <c r="E250" s="112"/>
    </row>
    <row r="251" spans="4:5">
      <c r="D251" s="112"/>
      <c r="E251" s="112"/>
    </row>
    <row r="252" spans="4:5">
      <c r="D252" s="112"/>
      <c r="E252" s="112"/>
    </row>
    <row r="253" spans="4:5">
      <c r="D253" s="112"/>
      <c r="E253" s="112"/>
    </row>
    <row r="254" spans="4:5">
      <c r="D254" s="112"/>
      <c r="E254" s="112"/>
    </row>
    <row r="255" spans="4:5">
      <c r="D255" s="112"/>
      <c r="E255" s="112"/>
    </row>
    <row r="256" spans="4:5">
      <c r="D256" s="112"/>
      <c r="E256" s="112"/>
    </row>
    <row r="257" spans="4:5">
      <c r="D257" s="112"/>
      <c r="E257" s="112"/>
    </row>
    <row r="258" spans="4:5">
      <c r="D258" s="112"/>
      <c r="E258" s="112"/>
    </row>
    <row r="259" spans="4:5">
      <c r="D259" s="112"/>
      <c r="E259" s="112"/>
    </row>
    <row r="260" spans="4:5">
      <c r="D260" s="112"/>
      <c r="E260" s="112"/>
    </row>
    <row r="261" spans="4:5">
      <c r="D261" s="112"/>
      <c r="E261" s="112"/>
    </row>
    <row r="262" spans="4:5">
      <c r="D262" s="112"/>
      <c r="E262" s="112"/>
    </row>
    <row r="263" spans="4:5">
      <c r="D263" s="112"/>
      <c r="E263" s="112"/>
    </row>
    <row r="264" spans="4:5">
      <c r="D264" s="112"/>
      <c r="E264" s="112"/>
    </row>
    <row r="265" spans="4:5">
      <c r="D265" s="112"/>
      <c r="E265" s="112"/>
    </row>
    <row r="266" spans="4:5">
      <c r="D266" s="112"/>
      <c r="E266" s="112"/>
    </row>
    <row r="267" spans="4:5">
      <c r="D267" s="112"/>
      <c r="E267" s="112"/>
    </row>
    <row r="268" spans="4:5">
      <c r="D268" s="112"/>
      <c r="E268" s="112"/>
    </row>
    <row r="269" spans="4:5">
      <c r="D269" s="112"/>
      <c r="E269" s="112"/>
    </row>
    <row r="270" spans="4:5">
      <c r="D270" s="112"/>
      <c r="E270" s="112"/>
    </row>
    <row r="271" spans="4:5">
      <c r="D271" s="112"/>
      <c r="E271" s="112"/>
    </row>
    <row r="272" spans="4:5">
      <c r="D272" s="112"/>
      <c r="E272" s="112"/>
    </row>
    <row r="273" spans="4:5">
      <c r="D273" s="112"/>
      <c r="E273" s="112"/>
    </row>
    <row r="274" spans="4:5">
      <c r="D274" s="112"/>
      <c r="E274" s="112"/>
    </row>
    <row r="275" spans="4:5">
      <c r="D275" s="112"/>
      <c r="E275" s="112"/>
    </row>
    <row r="276" spans="4:5">
      <c r="D276" s="112"/>
      <c r="E276" s="112"/>
    </row>
    <row r="277" spans="4:5">
      <c r="D277" s="112"/>
      <c r="E277" s="112"/>
    </row>
    <row r="278" spans="4:5">
      <c r="D278" s="112"/>
      <c r="E278" s="112"/>
    </row>
    <row r="279" spans="4:5">
      <c r="D279" s="112"/>
      <c r="E279" s="112"/>
    </row>
    <row r="280" spans="4:5">
      <c r="D280" s="112"/>
      <c r="E280" s="112"/>
    </row>
    <row r="281" spans="4:5">
      <c r="D281" s="112"/>
      <c r="E281" s="112"/>
    </row>
    <row r="282" spans="4:5">
      <c r="D282" s="112"/>
      <c r="E282" s="112"/>
    </row>
    <row r="283" spans="4:5">
      <c r="D283" s="112"/>
      <c r="E283" s="112"/>
    </row>
    <row r="284" spans="4:5">
      <c r="D284" s="112"/>
      <c r="E284" s="112"/>
    </row>
    <row r="285" spans="4:5">
      <c r="D285" s="112"/>
      <c r="E285" s="112"/>
    </row>
    <row r="286" spans="4:5">
      <c r="D286" s="112"/>
      <c r="E286" s="112"/>
    </row>
    <row r="287" spans="4:5">
      <c r="D287" s="112"/>
      <c r="E287" s="112"/>
    </row>
    <row r="288" spans="4:5">
      <c r="D288" s="112"/>
      <c r="E288" s="112"/>
    </row>
    <row r="289" spans="4:5">
      <c r="D289" s="112"/>
      <c r="E289" s="112"/>
    </row>
    <row r="290" spans="4:5">
      <c r="D290" s="112"/>
      <c r="E290" s="112"/>
    </row>
    <row r="291" spans="4:5">
      <c r="D291" s="112"/>
      <c r="E291" s="112"/>
    </row>
    <row r="292" spans="4:5">
      <c r="D292" s="112"/>
      <c r="E292" s="112"/>
    </row>
    <row r="293" spans="4:5">
      <c r="D293" s="112"/>
      <c r="E293" s="112"/>
    </row>
    <row r="294" spans="4:5">
      <c r="D294" s="112"/>
      <c r="E294" s="112"/>
    </row>
    <row r="295" spans="4:5">
      <c r="D295" s="112"/>
      <c r="E295" s="112"/>
    </row>
    <row r="296" spans="4:5">
      <c r="D296" s="112"/>
      <c r="E296" s="112"/>
    </row>
    <row r="297" spans="4:5">
      <c r="D297" s="112"/>
      <c r="E297" s="112"/>
    </row>
    <row r="298" spans="4:5">
      <c r="D298" s="112"/>
      <c r="E298" s="112"/>
    </row>
    <row r="299" spans="4:5">
      <c r="D299" s="112"/>
      <c r="E299" s="112"/>
    </row>
    <row r="300" spans="4:5">
      <c r="D300" s="112"/>
      <c r="E300" s="112"/>
    </row>
    <row r="301" spans="4:5">
      <c r="D301" s="112"/>
      <c r="E301" s="112"/>
    </row>
    <row r="302" spans="4:5">
      <c r="D302" s="112"/>
      <c r="E302" s="112"/>
    </row>
    <row r="303" spans="4:5">
      <c r="D303" s="112"/>
      <c r="E303" s="112"/>
    </row>
    <row r="304" spans="4:5">
      <c r="D304" s="112"/>
      <c r="E304" s="112"/>
    </row>
    <row r="305" spans="4:5">
      <c r="D305" s="112"/>
      <c r="E305" s="112"/>
    </row>
    <row r="306" spans="4:5">
      <c r="D306" s="112"/>
      <c r="E306" s="112"/>
    </row>
    <row r="307" spans="4:5">
      <c r="D307" s="112"/>
      <c r="E307" s="112"/>
    </row>
    <row r="308" spans="4:5">
      <c r="D308" s="112"/>
      <c r="E308" s="112"/>
    </row>
    <row r="309" spans="4:5">
      <c r="D309" s="112"/>
      <c r="E309" s="112"/>
    </row>
    <row r="310" spans="4:5">
      <c r="D310" s="112"/>
      <c r="E310" s="112"/>
    </row>
    <row r="311" spans="4:5">
      <c r="D311" s="112"/>
      <c r="E311" s="112"/>
    </row>
    <row r="312" spans="4:5">
      <c r="D312" s="112"/>
      <c r="E312" s="112"/>
    </row>
    <row r="313" spans="4:5">
      <c r="D313" s="112"/>
      <c r="E313" s="112"/>
    </row>
    <row r="314" spans="4:5">
      <c r="D314" s="112"/>
      <c r="E314" s="112"/>
    </row>
    <row r="315" spans="4:5">
      <c r="D315" s="112"/>
      <c r="E315" s="112"/>
    </row>
    <row r="316" spans="4:5">
      <c r="D316" s="112"/>
      <c r="E316" s="112"/>
    </row>
    <row r="317" spans="4:5">
      <c r="D317" s="112"/>
      <c r="E317" s="112"/>
    </row>
    <row r="318" spans="4:5">
      <c r="D318" s="112"/>
      <c r="E318" s="112"/>
    </row>
    <row r="319" spans="4:5">
      <c r="D319" s="112"/>
      <c r="E319" s="112"/>
    </row>
    <row r="320" spans="4:5">
      <c r="D320" s="112"/>
      <c r="E320" s="112"/>
    </row>
    <row r="321" spans="4:5">
      <c r="D321" s="112"/>
      <c r="E321" s="112"/>
    </row>
    <row r="322" spans="4:5">
      <c r="D322" s="112"/>
      <c r="E322" s="112"/>
    </row>
    <row r="323" spans="4:5">
      <c r="D323" s="112"/>
      <c r="E323" s="112"/>
    </row>
    <row r="324" spans="4:5">
      <c r="D324" s="112"/>
      <c r="E324" s="112"/>
    </row>
    <row r="325" spans="4:5">
      <c r="D325" s="112"/>
      <c r="E325" s="112"/>
    </row>
    <row r="326" spans="4:5">
      <c r="D326" s="112"/>
      <c r="E326" s="112"/>
    </row>
    <row r="327" spans="4:5">
      <c r="D327" s="112"/>
      <c r="E327" s="112"/>
    </row>
    <row r="328" spans="4:5">
      <c r="D328" s="112"/>
      <c r="E328" s="112"/>
    </row>
    <row r="329" spans="4:5">
      <c r="D329" s="112"/>
      <c r="E329" s="112"/>
    </row>
    <row r="330" spans="4:5">
      <c r="D330" s="112"/>
      <c r="E330" s="112"/>
    </row>
    <row r="331" spans="4:5">
      <c r="D331" s="112"/>
      <c r="E331" s="112"/>
    </row>
    <row r="332" spans="4:5">
      <c r="D332" s="112"/>
      <c r="E332" s="112"/>
    </row>
    <row r="333" spans="4:5">
      <c r="D333" s="112"/>
      <c r="E333" s="112"/>
    </row>
    <row r="334" spans="4:5">
      <c r="D334" s="112"/>
      <c r="E334" s="112"/>
    </row>
    <row r="335" spans="4:5">
      <c r="D335" s="112"/>
      <c r="E335" s="112"/>
    </row>
    <row r="336" spans="4:5">
      <c r="D336" s="112"/>
      <c r="E336" s="112"/>
    </row>
    <row r="337" spans="4:5">
      <c r="D337" s="112"/>
      <c r="E337" s="112"/>
    </row>
    <row r="338" spans="4:5">
      <c r="D338" s="112"/>
      <c r="E338" s="112"/>
    </row>
    <row r="339" spans="4:5">
      <c r="D339" s="112"/>
      <c r="E339" s="112"/>
    </row>
    <row r="340" spans="4:5">
      <c r="D340" s="112"/>
      <c r="E340" s="112"/>
    </row>
    <row r="341" spans="4:5">
      <c r="D341" s="112"/>
      <c r="E341" s="112"/>
    </row>
    <row r="342" spans="4:5">
      <c r="D342" s="112"/>
      <c r="E342" s="112"/>
    </row>
    <row r="343" spans="4:5">
      <c r="D343" s="112"/>
      <c r="E343" s="112"/>
    </row>
    <row r="344" spans="4:5">
      <c r="D344" s="112"/>
      <c r="E344" s="112"/>
    </row>
    <row r="345" spans="4:5">
      <c r="D345" s="112"/>
      <c r="E345" s="112"/>
    </row>
    <row r="346" spans="4:5">
      <c r="D346" s="112"/>
      <c r="E346" s="112"/>
    </row>
    <row r="347" spans="4:5">
      <c r="D347" s="112"/>
      <c r="E347" s="112"/>
    </row>
    <row r="348" spans="4:5">
      <c r="D348" s="112"/>
      <c r="E348" s="112"/>
    </row>
    <row r="349" spans="4:5">
      <c r="D349" s="112"/>
      <c r="E349" s="112"/>
    </row>
    <row r="350" spans="4:5">
      <c r="D350" s="112"/>
      <c r="E350" s="112"/>
    </row>
    <row r="351" spans="4:5">
      <c r="D351" s="112"/>
      <c r="E351" s="112"/>
    </row>
    <row r="352" spans="4:5">
      <c r="D352" s="112"/>
      <c r="E352" s="112"/>
    </row>
    <row r="353" spans="4:5">
      <c r="D353" s="112"/>
      <c r="E353" s="112"/>
    </row>
    <row r="354" spans="4:5">
      <c r="D354" s="112"/>
      <c r="E354" s="112"/>
    </row>
    <row r="355" spans="4:5">
      <c r="D355" s="112"/>
      <c r="E355" s="112"/>
    </row>
    <row r="356" spans="4:5">
      <c r="D356" s="112"/>
      <c r="E356" s="112"/>
    </row>
    <row r="357" spans="4:5">
      <c r="D357" s="112"/>
      <c r="E357" s="112"/>
    </row>
    <row r="358" spans="4:5">
      <c r="D358" s="112"/>
      <c r="E358" s="112"/>
    </row>
    <row r="359" spans="4:5">
      <c r="D359" s="112"/>
      <c r="E359" s="112"/>
    </row>
    <row r="360" spans="4:5">
      <c r="D360" s="112"/>
      <c r="E360" s="112"/>
    </row>
    <row r="361" spans="4:5">
      <c r="D361" s="112"/>
      <c r="E361" s="112"/>
    </row>
    <row r="362" spans="4:5">
      <c r="D362" s="112"/>
      <c r="E362" s="112"/>
    </row>
    <row r="363" spans="4:5">
      <c r="D363" s="112"/>
      <c r="E363" s="112"/>
    </row>
    <row r="364" spans="4:5">
      <c r="D364" s="112"/>
      <c r="E364" s="112"/>
    </row>
    <row r="365" spans="4:5">
      <c r="D365" s="112"/>
      <c r="E365" s="112"/>
    </row>
    <row r="366" spans="4:5">
      <c r="D366" s="112"/>
      <c r="E366" s="112"/>
    </row>
    <row r="367" spans="4:5">
      <c r="D367" s="112"/>
      <c r="E367" s="112"/>
    </row>
    <row r="368" spans="4:5">
      <c r="D368" s="112"/>
      <c r="E368" s="112"/>
    </row>
    <row r="369" spans="4:5">
      <c r="D369" s="112"/>
      <c r="E369" s="112"/>
    </row>
    <row r="370" spans="4:5">
      <c r="D370" s="112"/>
      <c r="E370" s="112"/>
    </row>
    <row r="371" spans="4:5">
      <c r="D371" s="112"/>
      <c r="E371" s="112"/>
    </row>
    <row r="372" spans="4:5">
      <c r="D372" s="112"/>
      <c r="E372" s="112"/>
    </row>
    <row r="373" spans="4:5">
      <c r="D373" s="112"/>
      <c r="E373" s="112"/>
    </row>
    <row r="374" spans="4:5">
      <c r="D374" s="112"/>
      <c r="E374" s="112"/>
    </row>
    <row r="375" spans="4:5">
      <c r="D375" s="112"/>
      <c r="E375" s="112"/>
    </row>
    <row r="376" spans="4:5">
      <c r="D376" s="112"/>
      <c r="E376" s="112"/>
    </row>
    <row r="377" spans="4:5">
      <c r="D377" s="112"/>
      <c r="E377" s="112"/>
    </row>
    <row r="378" spans="4:5">
      <c r="D378" s="112"/>
      <c r="E378" s="112"/>
    </row>
    <row r="379" spans="4:5">
      <c r="D379" s="112"/>
      <c r="E379" s="112"/>
    </row>
    <row r="380" spans="4:5">
      <c r="D380" s="112"/>
      <c r="E380" s="112"/>
    </row>
    <row r="381" spans="4:5">
      <c r="D381" s="112"/>
      <c r="E381" s="112"/>
    </row>
    <row r="382" spans="4:5">
      <c r="D382" s="112"/>
      <c r="E382" s="112"/>
    </row>
    <row r="383" spans="4:5">
      <c r="D383" s="112"/>
      <c r="E383" s="112"/>
    </row>
    <row r="384" spans="4:5">
      <c r="D384" s="112"/>
      <c r="E384" s="112"/>
    </row>
    <row r="385" spans="4:5">
      <c r="D385" s="112"/>
      <c r="E385" s="112"/>
    </row>
    <row r="386" spans="4:5">
      <c r="D386" s="112"/>
      <c r="E386" s="112"/>
    </row>
    <row r="387" spans="4:5">
      <c r="D387" s="112"/>
      <c r="E387" s="112"/>
    </row>
    <row r="388" spans="4:5">
      <c r="D388" s="112"/>
      <c r="E388" s="112"/>
    </row>
    <row r="389" spans="4:5">
      <c r="D389" s="112"/>
      <c r="E389" s="112"/>
    </row>
    <row r="390" spans="4:5">
      <c r="D390" s="112"/>
      <c r="E390" s="112"/>
    </row>
    <row r="391" spans="4:5">
      <c r="D391" s="112"/>
      <c r="E391" s="112"/>
    </row>
    <row r="392" spans="4:5">
      <c r="D392" s="112"/>
      <c r="E392" s="112"/>
    </row>
    <row r="393" spans="4:5">
      <c r="D393" s="112"/>
      <c r="E393" s="112"/>
    </row>
    <row r="394" spans="4:5">
      <c r="D394" s="112"/>
      <c r="E394" s="112"/>
    </row>
    <row r="395" spans="4:5">
      <c r="D395" s="112"/>
      <c r="E395" s="112"/>
    </row>
    <row r="396" spans="4:5">
      <c r="D396" s="112"/>
      <c r="E396" s="112"/>
    </row>
    <row r="397" spans="4:5">
      <c r="D397" s="112"/>
      <c r="E397" s="112"/>
    </row>
    <row r="398" spans="4:5">
      <c r="D398" s="112"/>
      <c r="E398" s="112"/>
    </row>
    <row r="399" spans="4:5">
      <c r="D399" s="112"/>
      <c r="E399" s="112"/>
    </row>
    <row r="400" spans="4:5">
      <c r="D400" s="112"/>
      <c r="E400" s="112"/>
    </row>
    <row r="401" spans="4:5">
      <c r="D401" s="112"/>
      <c r="E401" s="112"/>
    </row>
    <row r="402" spans="4:5">
      <c r="D402" s="112"/>
      <c r="E402" s="112"/>
    </row>
    <row r="403" spans="4:5">
      <c r="D403" s="112"/>
      <c r="E403" s="112"/>
    </row>
    <row r="404" spans="4:5">
      <c r="D404" s="112"/>
      <c r="E404" s="112"/>
    </row>
    <row r="405" spans="4:5">
      <c r="D405" s="112"/>
      <c r="E405" s="112"/>
    </row>
    <row r="406" spans="4:5">
      <c r="D406" s="112"/>
      <c r="E406" s="112"/>
    </row>
    <row r="407" spans="4:5">
      <c r="D407" s="112"/>
      <c r="E407" s="112"/>
    </row>
    <row r="408" spans="4:5">
      <c r="D408" s="112"/>
      <c r="E408" s="112"/>
    </row>
    <row r="409" spans="4:5">
      <c r="D409" s="112"/>
      <c r="E409" s="112"/>
    </row>
    <row r="410" spans="4:5">
      <c r="D410" s="112"/>
      <c r="E410" s="112"/>
    </row>
    <row r="411" spans="4:5">
      <c r="D411" s="112"/>
      <c r="E411" s="112"/>
    </row>
    <row r="412" spans="4:5">
      <c r="D412" s="112"/>
      <c r="E412" s="112"/>
    </row>
    <row r="413" spans="4:5">
      <c r="D413" s="112"/>
      <c r="E413" s="112"/>
    </row>
    <row r="414" spans="4:5">
      <c r="D414" s="112"/>
      <c r="E414" s="112"/>
    </row>
    <row r="415" spans="4:5">
      <c r="D415" s="112"/>
      <c r="E415" s="112"/>
    </row>
    <row r="416" spans="4:5">
      <c r="D416" s="112"/>
      <c r="E416" s="112"/>
    </row>
    <row r="417" spans="4:5">
      <c r="D417" s="112"/>
      <c r="E417" s="112"/>
    </row>
    <row r="418" spans="4:5">
      <c r="D418" s="112"/>
      <c r="E418" s="112"/>
    </row>
    <row r="419" spans="4:5">
      <c r="D419" s="112"/>
      <c r="E419" s="112"/>
    </row>
    <row r="420" spans="4:5">
      <c r="D420" s="112"/>
      <c r="E420" s="112"/>
    </row>
    <row r="421" spans="4:5">
      <c r="D421" s="112"/>
      <c r="E421" s="112"/>
    </row>
    <row r="422" spans="4:5">
      <c r="D422" s="112"/>
      <c r="E422" s="112"/>
    </row>
    <row r="423" spans="4:5">
      <c r="D423" s="112"/>
      <c r="E423" s="112"/>
    </row>
    <row r="424" spans="4:5">
      <c r="D424" s="112"/>
      <c r="E424" s="112"/>
    </row>
    <row r="425" spans="4:5">
      <c r="D425" s="112"/>
      <c r="E425" s="112"/>
    </row>
    <row r="426" spans="4:5">
      <c r="D426" s="112"/>
      <c r="E426" s="112"/>
    </row>
    <row r="427" spans="4:5">
      <c r="D427" s="112"/>
      <c r="E427" s="112"/>
    </row>
    <row r="428" spans="4:5">
      <c r="D428" s="112"/>
      <c r="E428" s="112"/>
    </row>
    <row r="429" spans="4:5">
      <c r="D429" s="112"/>
      <c r="E429" s="112"/>
    </row>
    <row r="430" spans="4:5">
      <c r="D430" s="112"/>
      <c r="E430" s="112"/>
    </row>
    <row r="431" spans="4:5">
      <c r="D431" s="112"/>
      <c r="E431" s="112"/>
    </row>
    <row r="432" spans="4:5">
      <c r="D432" s="112"/>
      <c r="E432" s="112"/>
    </row>
    <row r="433" spans="4:5">
      <c r="D433" s="112"/>
      <c r="E433" s="112"/>
    </row>
    <row r="434" spans="4:5">
      <c r="D434" s="112"/>
      <c r="E434" s="112"/>
    </row>
    <row r="435" spans="4:5">
      <c r="D435" s="112"/>
      <c r="E435" s="112"/>
    </row>
    <row r="436" spans="4:5">
      <c r="D436" s="112"/>
      <c r="E436" s="112"/>
    </row>
    <row r="437" spans="4:5">
      <c r="D437" s="112"/>
      <c r="E437" s="112"/>
    </row>
    <row r="438" spans="4:5">
      <c r="D438" s="112"/>
      <c r="E438" s="112"/>
    </row>
    <row r="439" spans="4:5">
      <c r="D439" s="112"/>
      <c r="E439" s="112"/>
    </row>
    <row r="440" spans="4:5">
      <c r="D440" s="112"/>
      <c r="E440" s="112"/>
    </row>
    <row r="441" spans="4:5">
      <c r="D441" s="112"/>
      <c r="E441" s="112"/>
    </row>
    <row r="442" spans="4:5">
      <c r="D442" s="112"/>
      <c r="E442" s="112"/>
    </row>
    <row r="443" spans="4:5">
      <c r="D443" s="112"/>
      <c r="E443" s="112"/>
    </row>
    <row r="444" spans="4:5">
      <c r="D444" s="112"/>
      <c r="E444" s="112"/>
    </row>
    <row r="445" spans="4:5">
      <c r="D445" s="112"/>
      <c r="E445" s="112"/>
    </row>
    <row r="446" spans="4:5">
      <c r="D446" s="112"/>
      <c r="E446" s="112"/>
    </row>
    <row r="447" spans="4:5">
      <c r="D447" s="112"/>
      <c r="E447" s="112"/>
    </row>
    <row r="448" spans="4:5">
      <c r="D448" s="112"/>
      <c r="E448" s="112"/>
    </row>
    <row r="449" spans="4:5">
      <c r="D449" s="112"/>
      <c r="E449" s="112"/>
    </row>
    <row r="450" spans="4:5">
      <c r="D450" s="112"/>
      <c r="E450" s="112"/>
    </row>
    <row r="451" spans="4:5">
      <c r="D451" s="112"/>
      <c r="E451" s="112"/>
    </row>
    <row r="452" spans="4:5">
      <c r="D452" s="112"/>
      <c r="E452" s="112"/>
    </row>
    <row r="453" spans="4:5">
      <c r="D453" s="112"/>
      <c r="E453" s="112"/>
    </row>
    <row r="454" spans="4:5">
      <c r="D454" s="112"/>
      <c r="E454" s="112"/>
    </row>
    <row r="455" spans="4:5">
      <c r="D455" s="112"/>
      <c r="E455" s="112"/>
    </row>
    <row r="456" spans="4:5">
      <c r="D456" s="112"/>
      <c r="E456" s="112"/>
    </row>
    <row r="457" spans="4:5">
      <c r="D457" s="112"/>
      <c r="E457" s="112"/>
    </row>
    <row r="458" spans="4:5">
      <c r="D458" s="112"/>
      <c r="E458" s="112"/>
    </row>
    <row r="459" spans="4:5">
      <c r="D459" s="112"/>
      <c r="E459" s="112"/>
    </row>
    <row r="460" spans="4:5">
      <c r="D460" s="112"/>
      <c r="E460" s="112"/>
    </row>
    <row r="461" spans="4:5">
      <c r="D461" s="112"/>
      <c r="E461" s="112"/>
    </row>
    <row r="462" spans="4:5">
      <c r="D462" s="112"/>
      <c r="E462" s="112"/>
    </row>
    <row r="463" spans="4:5">
      <c r="D463" s="112"/>
      <c r="E463" s="112"/>
    </row>
    <row r="464" spans="4:5">
      <c r="D464" s="112"/>
      <c r="E464" s="112"/>
    </row>
    <row r="465" spans="4:5">
      <c r="D465" s="112"/>
      <c r="E465" s="112"/>
    </row>
    <row r="466" spans="4:5">
      <c r="D466" s="112"/>
      <c r="E466" s="112"/>
    </row>
    <row r="467" spans="4:5">
      <c r="D467" s="112"/>
      <c r="E467" s="112"/>
    </row>
    <row r="468" spans="4:5">
      <c r="D468" s="112"/>
      <c r="E468" s="112"/>
    </row>
    <row r="469" spans="4:5">
      <c r="D469" s="112"/>
      <c r="E469" s="112"/>
    </row>
    <row r="470" spans="4:5">
      <c r="D470" s="112"/>
      <c r="E470" s="112"/>
    </row>
    <row r="471" spans="4:5">
      <c r="D471" s="112"/>
      <c r="E471" s="112"/>
    </row>
    <row r="472" spans="4:5">
      <c r="D472" s="112"/>
      <c r="E472" s="112"/>
    </row>
    <row r="473" spans="4:5">
      <c r="D473" s="112"/>
      <c r="E473" s="112"/>
    </row>
    <row r="474" spans="4:5">
      <c r="D474" s="112"/>
      <c r="E474" s="112"/>
    </row>
    <row r="475" spans="4:5">
      <c r="D475" s="112"/>
      <c r="E475" s="112"/>
    </row>
    <row r="476" spans="4:5">
      <c r="D476" s="112"/>
      <c r="E476" s="112"/>
    </row>
    <row r="477" spans="4:5">
      <c r="D477" s="112"/>
      <c r="E477" s="112"/>
    </row>
    <row r="478" spans="4:5">
      <c r="D478" s="112"/>
      <c r="E478" s="112"/>
    </row>
    <row r="479" spans="4:5">
      <c r="D479" s="112"/>
      <c r="E479" s="112"/>
    </row>
    <row r="480" spans="4:5">
      <c r="D480" s="112"/>
      <c r="E480" s="112"/>
    </row>
    <row r="481" spans="4:5">
      <c r="D481" s="112"/>
      <c r="E481" s="112"/>
    </row>
    <row r="482" spans="4:5">
      <c r="D482" s="112"/>
      <c r="E482" s="112"/>
    </row>
    <row r="483" spans="4:5">
      <c r="D483" s="112"/>
      <c r="E483" s="112"/>
    </row>
    <row r="484" spans="4:5">
      <c r="D484" s="112"/>
      <c r="E484" s="112"/>
    </row>
    <row r="485" spans="4:5">
      <c r="D485" s="112"/>
      <c r="E485" s="112"/>
    </row>
    <row r="486" spans="4:5">
      <c r="D486" s="112"/>
      <c r="E486" s="112"/>
    </row>
    <row r="487" spans="4:5">
      <c r="D487" s="112"/>
      <c r="E487" s="112"/>
    </row>
    <row r="488" spans="4:5">
      <c r="D488" s="112"/>
      <c r="E488" s="112"/>
    </row>
    <row r="489" spans="4:5">
      <c r="D489" s="112"/>
      <c r="E489" s="112"/>
    </row>
    <row r="490" spans="4:5">
      <c r="D490" s="112"/>
      <c r="E490" s="112"/>
    </row>
    <row r="491" spans="4:5">
      <c r="D491" s="112"/>
      <c r="E491" s="112"/>
    </row>
    <row r="492" spans="4:5">
      <c r="D492" s="112"/>
      <c r="E492" s="112"/>
    </row>
    <row r="493" spans="4:5">
      <c r="D493" s="112"/>
      <c r="E493" s="112"/>
    </row>
    <row r="494" spans="4:5">
      <c r="D494" s="112"/>
      <c r="E494" s="112"/>
    </row>
    <row r="495" spans="4:5">
      <c r="D495" s="112"/>
      <c r="E495" s="112"/>
    </row>
    <row r="496" spans="4:5">
      <c r="D496" s="112"/>
      <c r="E496" s="112"/>
    </row>
    <row r="497" spans="4:5">
      <c r="D497" s="112"/>
      <c r="E497" s="112"/>
    </row>
    <row r="498" spans="4:5">
      <c r="D498" s="112"/>
      <c r="E498" s="112"/>
    </row>
    <row r="499" spans="4:5">
      <c r="D499" s="112"/>
      <c r="E499" s="112"/>
    </row>
    <row r="500" spans="4:5">
      <c r="D500" s="112"/>
      <c r="E500" s="112"/>
    </row>
    <row r="501" spans="4:5">
      <c r="D501" s="112"/>
      <c r="E501" s="112"/>
    </row>
    <row r="502" spans="4:5">
      <c r="D502" s="112"/>
      <c r="E502" s="112"/>
    </row>
    <row r="503" spans="4:5">
      <c r="D503" s="112"/>
      <c r="E503" s="112"/>
    </row>
    <row r="504" spans="4:5">
      <c r="D504" s="112"/>
      <c r="E504" s="112"/>
    </row>
    <row r="505" spans="4:5">
      <c r="D505" s="112"/>
      <c r="E505" s="112"/>
    </row>
    <row r="506" spans="4:5">
      <c r="D506" s="112"/>
      <c r="E506" s="112"/>
    </row>
    <row r="507" spans="4:5">
      <c r="D507" s="112"/>
      <c r="E507" s="112"/>
    </row>
    <row r="508" spans="4:5">
      <c r="D508" s="112"/>
      <c r="E508" s="112"/>
    </row>
    <row r="509" spans="4:5">
      <c r="D509" s="112"/>
      <c r="E509" s="112"/>
    </row>
    <row r="510" spans="4:5">
      <c r="D510" s="112"/>
      <c r="E510" s="112"/>
    </row>
    <row r="511" spans="4:5">
      <c r="D511" s="112"/>
      <c r="E511" s="112"/>
    </row>
    <row r="512" spans="4:5">
      <c r="D512" s="112"/>
      <c r="E512" s="112"/>
    </row>
    <row r="513" spans="4:5">
      <c r="D513" s="112"/>
      <c r="E513" s="112"/>
    </row>
    <row r="514" spans="4:5">
      <c r="D514" s="112"/>
      <c r="E514" s="112"/>
    </row>
    <row r="515" spans="4:5">
      <c r="D515" s="112"/>
      <c r="E515" s="112"/>
    </row>
    <row r="516" spans="4:5">
      <c r="D516" s="112"/>
      <c r="E516" s="112"/>
    </row>
    <row r="517" spans="4:5">
      <c r="D517" s="112"/>
      <c r="E517" s="112"/>
    </row>
    <row r="518" spans="4:5">
      <c r="D518" s="112"/>
      <c r="E518" s="112"/>
    </row>
    <row r="519" spans="4:5">
      <c r="D519" s="112"/>
      <c r="E519" s="112"/>
    </row>
    <row r="520" spans="4:5">
      <c r="D520" s="112"/>
      <c r="E520" s="112"/>
    </row>
    <row r="521" spans="4:5">
      <c r="D521" s="112"/>
      <c r="E521" s="112"/>
    </row>
    <row r="522" spans="4:5">
      <c r="D522" s="112"/>
      <c r="E522" s="112"/>
    </row>
    <row r="523" spans="4:5">
      <c r="D523" s="112"/>
      <c r="E523" s="112"/>
    </row>
    <row r="524" spans="4:5">
      <c r="D524" s="112"/>
      <c r="E524" s="112"/>
    </row>
    <row r="525" spans="4:5">
      <c r="D525" s="112"/>
      <c r="E525" s="112"/>
    </row>
    <row r="526" spans="4:5">
      <c r="D526" s="112"/>
      <c r="E526" s="112"/>
    </row>
    <row r="527" spans="4:5">
      <c r="D527" s="112"/>
      <c r="E527" s="112"/>
    </row>
    <row r="528" spans="4:5">
      <c r="D528" s="112"/>
      <c r="E528" s="112"/>
    </row>
    <row r="529" spans="4:5">
      <c r="D529" s="112"/>
      <c r="E529" s="112"/>
    </row>
    <row r="530" spans="4:5">
      <c r="D530" s="112"/>
      <c r="E530" s="112"/>
    </row>
    <row r="531" spans="4:5">
      <c r="D531" s="112"/>
      <c r="E531" s="112"/>
    </row>
    <row r="532" spans="4:5">
      <c r="D532" s="112"/>
      <c r="E532" s="112"/>
    </row>
    <row r="533" spans="4:5">
      <c r="D533" s="112"/>
      <c r="E533" s="112"/>
    </row>
    <row r="534" spans="4:5">
      <c r="D534" s="112"/>
      <c r="E534" s="112"/>
    </row>
    <row r="535" spans="4:5">
      <c r="D535" s="112"/>
      <c r="E535" s="112"/>
    </row>
    <row r="536" spans="4:5">
      <c r="D536" s="112"/>
      <c r="E536" s="112"/>
    </row>
    <row r="537" spans="4:5">
      <c r="D537" s="112"/>
      <c r="E537" s="112"/>
    </row>
    <row r="538" spans="4:5">
      <c r="D538" s="112"/>
      <c r="E538" s="112"/>
    </row>
    <row r="539" spans="4:5">
      <c r="D539" s="112"/>
      <c r="E539" s="112"/>
    </row>
    <row r="540" spans="4:5">
      <c r="D540" s="112"/>
      <c r="E540" s="112"/>
    </row>
    <row r="541" spans="4:5">
      <c r="D541" s="112"/>
      <c r="E541" s="112"/>
    </row>
    <row r="542" spans="4:5">
      <c r="D542" s="112"/>
      <c r="E542" s="112"/>
    </row>
    <row r="543" spans="4:5">
      <c r="D543" s="112"/>
      <c r="E543" s="112"/>
    </row>
    <row r="544" spans="4:5">
      <c r="D544" s="112"/>
      <c r="E544" s="112"/>
    </row>
    <row r="545" spans="4:5">
      <c r="D545" s="112"/>
      <c r="E545" s="112"/>
    </row>
    <row r="546" spans="4:5">
      <c r="D546" s="112"/>
      <c r="E546" s="112"/>
    </row>
    <row r="547" spans="4:5">
      <c r="D547" s="112"/>
      <c r="E547" s="112"/>
    </row>
    <row r="548" spans="4:5">
      <c r="D548" s="112"/>
      <c r="E548" s="112"/>
    </row>
    <row r="549" spans="4:5">
      <c r="D549" s="112"/>
      <c r="E549" s="112"/>
    </row>
    <row r="550" spans="4:5">
      <c r="D550" s="112"/>
      <c r="E550" s="112"/>
    </row>
    <row r="551" spans="4:5">
      <c r="D551" s="112"/>
      <c r="E551" s="112"/>
    </row>
    <row r="552" spans="4:5">
      <c r="D552" s="112"/>
      <c r="E552" s="112"/>
    </row>
    <row r="553" spans="4:5">
      <c r="D553" s="112"/>
      <c r="E553" s="112"/>
    </row>
    <row r="554" spans="4:5">
      <c r="D554" s="112"/>
      <c r="E554" s="112"/>
    </row>
    <row r="555" spans="4:5">
      <c r="D555" s="112"/>
      <c r="E555" s="112"/>
    </row>
    <row r="556" spans="4:5">
      <c r="D556" s="112"/>
      <c r="E556" s="112"/>
    </row>
    <row r="557" spans="4:5">
      <c r="D557" s="112"/>
      <c r="E557" s="112"/>
    </row>
    <row r="558" spans="4:5">
      <c r="D558" s="112"/>
      <c r="E558" s="112"/>
    </row>
    <row r="559" spans="4:5">
      <c r="D559" s="112"/>
      <c r="E559" s="112"/>
    </row>
    <row r="560" spans="4:5">
      <c r="D560" s="112"/>
      <c r="E560" s="112"/>
    </row>
    <row r="561" spans="4:5">
      <c r="D561" s="112"/>
      <c r="E561" s="112"/>
    </row>
    <row r="562" spans="4:5">
      <c r="D562" s="112"/>
      <c r="E562" s="112"/>
    </row>
    <row r="563" spans="4:5">
      <c r="D563" s="112"/>
      <c r="E563" s="112"/>
    </row>
    <row r="564" spans="4:5">
      <c r="D564" s="112"/>
      <c r="E564" s="112"/>
    </row>
    <row r="565" spans="4:5">
      <c r="D565" s="112"/>
      <c r="E565" s="112"/>
    </row>
    <row r="566" spans="4:5">
      <c r="D566" s="112"/>
      <c r="E566" s="112"/>
    </row>
    <row r="567" spans="4:5">
      <c r="D567" s="112"/>
      <c r="E567" s="112"/>
    </row>
    <row r="568" spans="4:5">
      <c r="D568" s="112"/>
      <c r="E568" s="112"/>
    </row>
    <row r="569" spans="4:5">
      <c r="D569" s="112"/>
      <c r="E569" s="112"/>
    </row>
    <row r="570" spans="4:5">
      <c r="D570" s="112"/>
      <c r="E570" s="112"/>
    </row>
    <row r="571" spans="4:5">
      <c r="D571" s="112"/>
      <c r="E571" s="112"/>
    </row>
    <row r="572" spans="4:5">
      <c r="D572" s="112"/>
      <c r="E572" s="112"/>
    </row>
    <row r="573" spans="4:5">
      <c r="D573" s="112"/>
      <c r="E573" s="112"/>
    </row>
    <row r="574" spans="4:5">
      <c r="D574" s="112"/>
      <c r="E574" s="112"/>
    </row>
    <row r="575" spans="4:5">
      <c r="D575" s="112"/>
      <c r="E575" s="112"/>
    </row>
    <row r="576" spans="4:5">
      <c r="D576" s="112"/>
      <c r="E576" s="112"/>
    </row>
    <row r="577" spans="4:5">
      <c r="D577" s="112"/>
      <c r="E577" s="112"/>
    </row>
    <row r="578" spans="4:5">
      <c r="D578" s="112"/>
      <c r="E578" s="112"/>
    </row>
    <row r="579" spans="4:5">
      <c r="D579" s="112"/>
      <c r="E579" s="112"/>
    </row>
    <row r="580" spans="4:5">
      <c r="D580" s="112"/>
      <c r="E580" s="112"/>
    </row>
    <row r="581" spans="4:5">
      <c r="D581" s="112"/>
      <c r="E581" s="112"/>
    </row>
    <row r="582" spans="4:5">
      <c r="D582" s="112"/>
      <c r="E582" s="112"/>
    </row>
    <row r="583" spans="4:5">
      <c r="D583" s="112"/>
      <c r="E583" s="112"/>
    </row>
    <row r="584" spans="4:5">
      <c r="D584" s="112"/>
      <c r="E584" s="112"/>
    </row>
    <row r="585" spans="4:5">
      <c r="D585" s="112"/>
      <c r="E585" s="112"/>
    </row>
    <row r="586" spans="4:5">
      <c r="D586" s="112"/>
      <c r="E586" s="112"/>
    </row>
    <row r="587" spans="4:5">
      <c r="D587" s="112"/>
      <c r="E587" s="112"/>
    </row>
    <row r="588" spans="4:5">
      <c r="D588" s="112"/>
      <c r="E588" s="112"/>
    </row>
    <row r="589" spans="4:5">
      <c r="D589" s="112"/>
      <c r="E589" s="112"/>
    </row>
    <row r="590" spans="4:5">
      <c r="D590" s="112"/>
      <c r="E590" s="112"/>
    </row>
    <row r="591" spans="4:5">
      <c r="D591" s="112"/>
      <c r="E591" s="112"/>
    </row>
    <row r="592" spans="4:5">
      <c r="D592" s="112"/>
      <c r="E592" s="112"/>
    </row>
    <row r="593" spans="4:5">
      <c r="D593" s="112"/>
      <c r="E593" s="112"/>
    </row>
    <row r="594" spans="4:5">
      <c r="D594" s="112"/>
      <c r="E594" s="112"/>
    </row>
    <row r="595" spans="4:5">
      <c r="D595" s="112"/>
      <c r="E595" s="112"/>
    </row>
    <row r="596" spans="4:5">
      <c r="D596" s="112"/>
      <c r="E596" s="112"/>
    </row>
    <row r="597" spans="4:5">
      <c r="D597" s="112"/>
      <c r="E597" s="112"/>
    </row>
    <row r="598" spans="4:5">
      <c r="D598" s="112"/>
      <c r="E598" s="112"/>
    </row>
    <row r="599" spans="4:5">
      <c r="D599" s="112"/>
      <c r="E599" s="112"/>
    </row>
    <row r="600" spans="4:5">
      <c r="D600" s="112"/>
      <c r="E600" s="112"/>
    </row>
    <row r="601" spans="4:5">
      <c r="D601" s="112"/>
      <c r="E601" s="112"/>
    </row>
    <row r="602" spans="4:5">
      <c r="D602" s="112"/>
      <c r="E602" s="112"/>
    </row>
    <row r="603" spans="4:5">
      <c r="D603" s="112"/>
      <c r="E603" s="112"/>
    </row>
    <row r="604" spans="4:5">
      <c r="D604" s="112"/>
      <c r="E604" s="112"/>
    </row>
    <row r="605" spans="4:5">
      <c r="D605" s="112"/>
      <c r="E605" s="112"/>
    </row>
    <row r="606" spans="4:5">
      <c r="D606" s="112"/>
      <c r="E606" s="112"/>
    </row>
    <row r="607" spans="4:5">
      <c r="D607" s="112"/>
      <c r="E607" s="112"/>
    </row>
    <row r="608" spans="4:5">
      <c r="D608" s="112"/>
      <c r="E608" s="112"/>
    </row>
    <row r="609" spans="4:5">
      <c r="D609" s="112"/>
      <c r="E609" s="112"/>
    </row>
    <row r="610" spans="4:5">
      <c r="D610" s="112"/>
      <c r="E610" s="112"/>
    </row>
    <row r="611" spans="4:5">
      <c r="D611" s="112"/>
      <c r="E611" s="112"/>
    </row>
    <row r="612" spans="4:5">
      <c r="D612" s="112"/>
      <c r="E612" s="112"/>
    </row>
    <row r="613" spans="4:5">
      <c r="D613" s="112"/>
      <c r="E613" s="112"/>
    </row>
    <row r="614" spans="4:5">
      <c r="D614" s="112"/>
      <c r="E614" s="112"/>
    </row>
    <row r="615" spans="4:5">
      <c r="D615" s="112"/>
      <c r="E615" s="112"/>
    </row>
    <row r="616" spans="4:5">
      <c r="D616" s="112"/>
      <c r="E616" s="112"/>
    </row>
    <row r="617" spans="4:5">
      <c r="D617" s="112"/>
      <c r="E617" s="112"/>
    </row>
    <row r="618" spans="4:5">
      <c r="D618" s="112"/>
      <c r="E618" s="112"/>
    </row>
    <row r="619" spans="4:5">
      <c r="D619" s="112"/>
      <c r="E619" s="112"/>
    </row>
    <row r="620" spans="4:5">
      <c r="D620" s="112"/>
      <c r="E620" s="112"/>
    </row>
    <row r="621" spans="4:5">
      <c r="D621" s="112"/>
      <c r="E621" s="112"/>
    </row>
    <row r="622" spans="4:5">
      <c r="D622" s="112"/>
      <c r="E622" s="112"/>
    </row>
    <row r="623" spans="4:5">
      <c r="D623" s="112"/>
      <c r="E623" s="112"/>
    </row>
    <row r="624" spans="4:5">
      <c r="D624" s="112"/>
      <c r="E624" s="112"/>
    </row>
    <row r="625" spans="4:5">
      <c r="D625" s="112"/>
      <c r="E625" s="112"/>
    </row>
    <row r="626" spans="4:5">
      <c r="D626" s="112"/>
      <c r="E626" s="112"/>
    </row>
    <row r="627" spans="4:5">
      <c r="D627" s="112"/>
      <c r="E627" s="112"/>
    </row>
    <row r="628" spans="4:5">
      <c r="D628" s="112"/>
      <c r="E628" s="112"/>
    </row>
    <row r="629" spans="4:5">
      <c r="D629" s="112"/>
      <c r="E629" s="112"/>
    </row>
    <row r="630" spans="4:5">
      <c r="D630" s="112"/>
      <c r="E630" s="112"/>
    </row>
    <row r="631" spans="4:5">
      <c r="D631" s="112"/>
      <c r="E631" s="112"/>
    </row>
    <row r="632" spans="4:5">
      <c r="D632" s="112"/>
      <c r="E632" s="112"/>
    </row>
    <row r="633" spans="4:5">
      <c r="D633" s="112"/>
      <c r="E633" s="112"/>
    </row>
    <row r="634" spans="4:5">
      <c r="D634" s="112"/>
      <c r="E634" s="112"/>
    </row>
    <row r="635" spans="4:5">
      <c r="D635" s="112"/>
      <c r="E635" s="112"/>
    </row>
    <row r="636" spans="4:5">
      <c r="D636" s="112"/>
      <c r="E636" s="112"/>
    </row>
    <row r="637" spans="4:5">
      <c r="D637" s="112"/>
      <c r="E637" s="112"/>
    </row>
    <row r="638" spans="4:5">
      <c r="D638" s="112"/>
      <c r="E638" s="112"/>
    </row>
    <row r="639" spans="4:5">
      <c r="D639" s="112"/>
      <c r="E639" s="112"/>
    </row>
    <row r="640" spans="4:5">
      <c r="D640" s="112"/>
      <c r="E640" s="112"/>
    </row>
    <row r="641" spans="4:5">
      <c r="D641" s="112"/>
      <c r="E641" s="112"/>
    </row>
    <row r="642" spans="4:5">
      <c r="D642" s="112"/>
      <c r="E642" s="112"/>
    </row>
    <row r="643" spans="4:5">
      <c r="D643" s="112"/>
      <c r="E643" s="112"/>
    </row>
    <row r="644" spans="4:5">
      <c r="D644" s="112"/>
      <c r="E644" s="112"/>
    </row>
    <row r="645" spans="4:5">
      <c r="D645" s="112"/>
      <c r="E645" s="112"/>
    </row>
    <row r="646" spans="4:5">
      <c r="D646" s="112"/>
      <c r="E646" s="112"/>
    </row>
    <row r="647" spans="4:5">
      <c r="D647" s="112"/>
      <c r="E647" s="112"/>
    </row>
    <row r="648" spans="4:5">
      <c r="D648" s="112"/>
      <c r="E648" s="112"/>
    </row>
    <row r="649" spans="4:5">
      <c r="D649" s="112"/>
      <c r="E649" s="112"/>
    </row>
    <row r="650" spans="4:5">
      <c r="D650" s="112"/>
      <c r="E650" s="112"/>
    </row>
    <row r="651" spans="4:5">
      <c r="D651" s="112"/>
      <c r="E651" s="112"/>
    </row>
    <row r="652" spans="4:5">
      <c r="D652" s="112"/>
      <c r="E652" s="112"/>
    </row>
    <row r="653" spans="4:5">
      <c r="D653" s="112"/>
      <c r="E653" s="112"/>
    </row>
    <row r="654" spans="4:5">
      <c r="D654" s="112"/>
      <c r="E654" s="112"/>
    </row>
    <row r="655" spans="4:5">
      <c r="D655" s="112"/>
      <c r="E655" s="112"/>
    </row>
    <row r="656" spans="4:5">
      <c r="D656" s="112"/>
      <c r="E656" s="112"/>
    </row>
    <row r="657" spans="4:5">
      <c r="D657" s="112"/>
      <c r="E657" s="112"/>
    </row>
    <row r="658" spans="4:5">
      <c r="D658" s="112"/>
      <c r="E658" s="112"/>
    </row>
    <row r="659" spans="4:5">
      <c r="D659" s="112"/>
      <c r="E659" s="112"/>
    </row>
    <row r="660" spans="4:5">
      <c r="D660" s="112"/>
      <c r="E660" s="112"/>
    </row>
    <row r="661" spans="4:5">
      <c r="D661" s="112"/>
      <c r="E661" s="112"/>
    </row>
    <row r="662" spans="4:5">
      <c r="D662" s="112"/>
      <c r="E662" s="112"/>
    </row>
    <row r="663" spans="4:5">
      <c r="D663" s="112"/>
      <c r="E663" s="112"/>
    </row>
    <row r="664" spans="4:5">
      <c r="D664" s="112"/>
      <c r="E664" s="112"/>
    </row>
    <row r="665" spans="4:5">
      <c r="D665" s="112"/>
      <c r="E665" s="112"/>
    </row>
    <row r="666" spans="4:5">
      <c r="D666" s="112"/>
      <c r="E666" s="112"/>
    </row>
    <row r="667" spans="4:5">
      <c r="D667" s="112"/>
      <c r="E667" s="112"/>
    </row>
    <row r="668" spans="4:5">
      <c r="D668" s="112"/>
      <c r="E668" s="112"/>
    </row>
    <row r="669" spans="4:5">
      <c r="D669" s="112"/>
      <c r="E669" s="112"/>
    </row>
    <row r="670" spans="4:5">
      <c r="D670" s="112"/>
      <c r="E670" s="112"/>
    </row>
    <row r="671" spans="4:5">
      <c r="D671" s="112"/>
      <c r="E671" s="112"/>
    </row>
    <row r="672" spans="4:5">
      <c r="D672" s="112"/>
      <c r="E672" s="112"/>
    </row>
    <row r="673" spans="4:5">
      <c r="D673" s="112"/>
      <c r="E673" s="112"/>
    </row>
    <row r="674" spans="4:5">
      <c r="D674" s="112"/>
      <c r="E674" s="112"/>
    </row>
    <row r="675" spans="4:5">
      <c r="D675" s="112"/>
      <c r="E675" s="112"/>
    </row>
    <row r="676" spans="4:5">
      <c r="D676" s="112"/>
      <c r="E676" s="112"/>
    </row>
    <row r="677" spans="4:5">
      <c r="D677" s="112"/>
      <c r="E677" s="112"/>
    </row>
    <row r="678" spans="4:5">
      <c r="D678" s="112"/>
      <c r="E678" s="112"/>
    </row>
    <row r="679" spans="4:5">
      <c r="D679" s="112"/>
      <c r="E679" s="112"/>
    </row>
    <row r="680" spans="4:5">
      <c r="D680" s="112"/>
      <c r="E680" s="112"/>
    </row>
    <row r="681" spans="4:5">
      <c r="D681" s="112"/>
      <c r="E681" s="112"/>
    </row>
    <row r="682" spans="4:5">
      <c r="D682" s="112"/>
      <c r="E682" s="112"/>
    </row>
    <row r="683" spans="4:5">
      <c r="D683" s="112"/>
      <c r="E683" s="112"/>
    </row>
    <row r="684" spans="4:5">
      <c r="D684" s="112"/>
      <c r="E684" s="112"/>
    </row>
    <row r="685" spans="4:5">
      <c r="D685" s="112"/>
      <c r="E685" s="112"/>
    </row>
    <row r="686" spans="4:5">
      <c r="D686" s="112"/>
      <c r="E686" s="112"/>
    </row>
    <row r="687" spans="4:5">
      <c r="D687" s="112"/>
      <c r="E687" s="112"/>
    </row>
    <row r="688" spans="4:5">
      <c r="D688" s="112"/>
      <c r="E688" s="112"/>
    </row>
    <row r="689" spans="4:5">
      <c r="D689" s="112"/>
      <c r="E689" s="112"/>
    </row>
    <row r="690" spans="4:5">
      <c r="D690" s="112"/>
      <c r="E690" s="112"/>
    </row>
    <row r="691" spans="4:5">
      <c r="D691" s="112"/>
      <c r="E691" s="112"/>
    </row>
    <row r="692" spans="4:5">
      <c r="D692" s="112"/>
      <c r="E692" s="112"/>
    </row>
    <row r="693" spans="4:5">
      <c r="D693" s="112"/>
      <c r="E693" s="112"/>
    </row>
    <row r="694" spans="4:5">
      <c r="D694" s="112"/>
      <c r="E694" s="112"/>
    </row>
    <row r="695" spans="4:5">
      <c r="D695" s="112"/>
      <c r="E695" s="112"/>
    </row>
    <row r="696" spans="4:5">
      <c r="D696" s="112"/>
      <c r="E696" s="112"/>
    </row>
    <row r="697" spans="4:5">
      <c r="D697" s="112"/>
      <c r="E697" s="112"/>
    </row>
    <row r="698" spans="4:5">
      <c r="D698" s="112"/>
      <c r="E698" s="112"/>
    </row>
    <row r="699" spans="4:5">
      <c r="D699" s="112"/>
      <c r="E699" s="112"/>
    </row>
    <row r="700" spans="4:5">
      <c r="D700" s="112"/>
      <c r="E700" s="112"/>
    </row>
    <row r="701" spans="4:5">
      <c r="D701" s="112"/>
      <c r="E701" s="112"/>
    </row>
    <row r="702" spans="4:5">
      <c r="D702" s="112"/>
      <c r="E702" s="112"/>
    </row>
    <row r="703" spans="4:5">
      <c r="D703" s="112"/>
      <c r="E703" s="112"/>
    </row>
    <row r="704" spans="4:5">
      <c r="D704" s="112"/>
      <c r="E704" s="112"/>
    </row>
    <row r="705" spans="4:5">
      <c r="D705" s="112"/>
      <c r="E705" s="112"/>
    </row>
    <row r="706" spans="4:5">
      <c r="D706" s="112"/>
      <c r="E706" s="112"/>
    </row>
    <row r="707" spans="4:5">
      <c r="D707" s="112"/>
      <c r="E707" s="112"/>
    </row>
    <row r="708" spans="4:5">
      <c r="D708" s="112"/>
      <c r="E708" s="112"/>
    </row>
    <row r="709" spans="4:5">
      <c r="D709" s="112"/>
      <c r="E709" s="112"/>
    </row>
    <row r="710" spans="4:5">
      <c r="D710" s="112"/>
      <c r="E710" s="112"/>
    </row>
    <row r="711" spans="4:5">
      <c r="D711" s="112"/>
      <c r="E711" s="112"/>
    </row>
    <row r="712" spans="4:5">
      <c r="D712" s="112"/>
      <c r="E712" s="112"/>
    </row>
    <row r="713" spans="4:5">
      <c r="D713" s="112"/>
      <c r="E713" s="112"/>
    </row>
    <row r="714" spans="4:5">
      <c r="D714" s="112"/>
      <c r="E714" s="112"/>
    </row>
    <row r="715" spans="4:5">
      <c r="D715" s="112"/>
      <c r="E715" s="112"/>
    </row>
    <row r="716" spans="4:5">
      <c r="D716" s="112"/>
      <c r="E716" s="112"/>
    </row>
    <row r="717" spans="4:5">
      <c r="D717" s="112"/>
      <c r="E717" s="112"/>
    </row>
    <row r="718" spans="4:5">
      <c r="D718" s="112"/>
      <c r="E718" s="112"/>
    </row>
    <row r="719" spans="4:5">
      <c r="D719" s="112"/>
      <c r="E719" s="112"/>
    </row>
    <row r="720" spans="4:5">
      <c r="D720" s="112"/>
      <c r="E720" s="112"/>
    </row>
    <row r="721" spans="4:5">
      <c r="D721" s="112"/>
      <c r="E721" s="112"/>
    </row>
    <row r="722" spans="4:5">
      <c r="D722" s="112"/>
      <c r="E722" s="112"/>
    </row>
    <row r="723" spans="4:5">
      <c r="D723" s="112"/>
      <c r="E723" s="112"/>
    </row>
    <row r="724" spans="4:5">
      <c r="D724" s="112"/>
      <c r="E724" s="112"/>
    </row>
    <row r="725" spans="4:5">
      <c r="D725" s="112"/>
      <c r="E725" s="112"/>
    </row>
    <row r="726" spans="4:5">
      <c r="D726" s="112"/>
      <c r="E726" s="112"/>
    </row>
    <row r="727" spans="4:5">
      <c r="D727" s="112"/>
      <c r="E727" s="112"/>
    </row>
    <row r="728" spans="4:5">
      <c r="D728" s="112"/>
      <c r="E728" s="112"/>
    </row>
    <row r="729" spans="4:5">
      <c r="D729" s="112"/>
      <c r="E729" s="112"/>
    </row>
    <row r="730" spans="4:5">
      <c r="D730" s="112"/>
      <c r="E730" s="112"/>
    </row>
    <row r="731" spans="4:5">
      <c r="D731" s="112"/>
      <c r="E731" s="112"/>
    </row>
    <row r="732" spans="4:5">
      <c r="D732" s="112"/>
      <c r="E732" s="112"/>
    </row>
    <row r="733" spans="4:5">
      <c r="D733" s="112"/>
      <c r="E733" s="112"/>
    </row>
    <row r="734" spans="4:5">
      <c r="D734" s="112"/>
      <c r="E734" s="112"/>
    </row>
    <row r="735" spans="4:5">
      <c r="D735" s="112"/>
      <c r="E735" s="112"/>
    </row>
    <row r="736" spans="4:5">
      <c r="D736" s="112"/>
      <c r="E736" s="112"/>
    </row>
    <row r="737" spans="4:5">
      <c r="D737" s="112"/>
      <c r="E737" s="112"/>
    </row>
    <row r="738" spans="4:5">
      <c r="D738" s="112"/>
      <c r="E738" s="112"/>
    </row>
    <row r="739" spans="4:5">
      <c r="D739" s="112"/>
      <c r="E739" s="112"/>
    </row>
    <row r="740" spans="4:5">
      <c r="D740" s="112"/>
      <c r="E740" s="112"/>
    </row>
    <row r="741" spans="4:5">
      <c r="D741" s="112"/>
      <c r="E741" s="112"/>
    </row>
    <row r="742" spans="4:5">
      <c r="D742" s="112"/>
      <c r="E742" s="112"/>
    </row>
    <row r="743" spans="4:5">
      <c r="D743" s="112"/>
      <c r="E743" s="112"/>
    </row>
    <row r="744" spans="4:5">
      <c r="D744" s="112"/>
      <c r="E744" s="112"/>
    </row>
    <row r="745" spans="4:5">
      <c r="D745" s="112"/>
      <c r="E745" s="112"/>
    </row>
    <row r="746" spans="4:5">
      <c r="D746" s="112"/>
      <c r="E746" s="112"/>
    </row>
    <row r="747" spans="4:5">
      <c r="D747" s="112"/>
      <c r="E747" s="112"/>
    </row>
    <row r="748" spans="4:5">
      <c r="D748" s="112"/>
      <c r="E748" s="112"/>
    </row>
    <row r="749" spans="4:5">
      <c r="D749" s="112"/>
      <c r="E749" s="112"/>
    </row>
    <row r="750" spans="4:5">
      <c r="D750" s="112"/>
      <c r="E750" s="112"/>
    </row>
    <row r="751" spans="4:5">
      <c r="D751" s="112"/>
      <c r="E751" s="112"/>
    </row>
    <row r="752" spans="4:5">
      <c r="D752" s="112"/>
      <c r="E752" s="112"/>
    </row>
    <row r="753" spans="4:5">
      <c r="D753" s="112"/>
      <c r="E753" s="112"/>
    </row>
    <row r="754" spans="4:5">
      <c r="D754" s="112"/>
      <c r="E754" s="112"/>
    </row>
    <row r="755" spans="4:5">
      <c r="D755" s="112"/>
      <c r="E755" s="112"/>
    </row>
    <row r="756" spans="4:5">
      <c r="D756" s="112"/>
      <c r="E756" s="112"/>
    </row>
    <row r="757" spans="4:5">
      <c r="D757" s="112"/>
      <c r="E757" s="112"/>
    </row>
    <row r="758" spans="4:5">
      <c r="D758" s="112"/>
      <c r="E758" s="112"/>
    </row>
    <row r="759" spans="4:5">
      <c r="D759" s="112"/>
      <c r="E759" s="112"/>
    </row>
    <row r="760" spans="4:5">
      <c r="D760" s="112"/>
      <c r="E760" s="112"/>
    </row>
    <row r="761" spans="4:5">
      <c r="D761" s="112"/>
      <c r="E761" s="112"/>
    </row>
    <row r="762" spans="4:5">
      <c r="D762" s="112"/>
      <c r="E762" s="112"/>
    </row>
    <row r="763" spans="4:5">
      <c r="D763" s="112"/>
      <c r="E763" s="112"/>
    </row>
    <row r="764" spans="4:5">
      <c r="D764" s="112"/>
      <c r="E764" s="112"/>
    </row>
    <row r="765" spans="4:5">
      <c r="D765" s="112"/>
      <c r="E765" s="112"/>
    </row>
    <row r="766" spans="4:5">
      <c r="D766" s="112"/>
      <c r="E766" s="112"/>
    </row>
    <row r="767" spans="4:5">
      <c r="D767" s="112"/>
      <c r="E767" s="112"/>
    </row>
    <row r="768" spans="4:5">
      <c r="D768" s="112"/>
      <c r="E768" s="112"/>
    </row>
    <row r="769" spans="4:5">
      <c r="D769" s="112"/>
      <c r="E769" s="112"/>
    </row>
    <row r="770" spans="4:5">
      <c r="D770" s="112"/>
      <c r="E770" s="112"/>
    </row>
    <row r="771" spans="4:5">
      <c r="D771" s="112"/>
      <c r="E771" s="112"/>
    </row>
    <row r="772" spans="4:5">
      <c r="D772" s="112"/>
      <c r="E772" s="112"/>
    </row>
    <row r="773" spans="4:5">
      <c r="D773" s="112"/>
      <c r="E773" s="112"/>
    </row>
    <row r="774" spans="4:5">
      <c r="D774" s="112"/>
      <c r="E774" s="112"/>
    </row>
    <row r="775" spans="4:5">
      <c r="D775" s="112"/>
      <c r="E775" s="112"/>
    </row>
    <row r="776" spans="4:5">
      <c r="D776" s="112"/>
      <c r="E776" s="112"/>
    </row>
    <row r="777" spans="4:5">
      <c r="D777" s="112"/>
      <c r="E777" s="112"/>
    </row>
    <row r="778" spans="4:5">
      <c r="D778" s="112"/>
      <c r="E778" s="112"/>
    </row>
    <row r="779" spans="4:5">
      <c r="D779" s="112"/>
      <c r="E779" s="112"/>
    </row>
    <row r="780" spans="4:5">
      <c r="D780" s="112"/>
      <c r="E780" s="112"/>
    </row>
    <row r="781" spans="4:5">
      <c r="D781" s="112"/>
      <c r="E781" s="112"/>
    </row>
    <row r="782" spans="4:5">
      <c r="D782" s="112"/>
      <c r="E782" s="112"/>
    </row>
    <row r="783" spans="4:5">
      <c r="D783" s="112"/>
      <c r="E783" s="112"/>
    </row>
    <row r="784" spans="4:5">
      <c r="D784" s="112"/>
      <c r="E784" s="112"/>
    </row>
    <row r="785" spans="4:5">
      <c r="D785" s="112"/>
      <c r="E785" s="112"/>
    </row>
    <row r="786" spans="4:5">
      <c r="D786" s="112"/>
      <c r="E786" s="112"/>
    </row>
    <row r="787" spans="4:5">
      <c r="D787" s="112"/>
      <c r="E787" s="112"/>
    </row>
    <row r="788" spans="4:5">
      <c r="D788" s="112"/>
      <c r="E788" s="112"/>
    </row>
    <row r="789" spans="4:5">
      <c r="D789" s="112"/>
      <c r="E789" s="112"/>
    </row>
    <row r="790" spans="4:5">
      <c r="D790" s="112"/>
      <c r="E790" s="112"/>
    </row>
    <row r="791" spans="4:5">
      <c r="D791" s="112"/>
      <c r="E791" s="112"/>
    </row>
    <row r="792" spans="4:5">
      <c r="D792" s="112"/>
      <c r="E792" s="112"/>
    </row>
    <row r="793" spans="4:5">
      <c r="D793" s="112"/>
      <c r="E793" s="112"/>
    </row>
    <row r="794" spans="4:5">
      <c r="D794" s="112"/>
      <c r="E794" s="112"/>
    </row>
    <row r="795" spans="4:5">
      <c r="D795" s="112"/>
      <c r="E795" s="112"/>
    </row>
    <row r="796" spans="4:5">
      <c r="D796" s="112"/>
      <c r="E796" s="112"/>
    </row>
    <row r="797" spans="4:5">
      <c r="D797" s="112"/>
      <c r="E797" s="112"/>
    </row>
    <row r="798" spans="4:5">
      <c r="D798" s="112"/>
      <c r="E798" s="112"/>
    </row>
    <row r="799" spans="4:5">
      <c r="D799" s="112"/>
      <c r="E799" s="112"/>
    </row>
    <row r="800" spans="4:5">
      <c r="D800" s="112"/>
      <c r="E800" s="112"/>
    </row>
    <row r="801" spans="4:5">
      <c r="D801" s="112"/>
      <c r="E801" s="112"/>
    </row>
    <row r="802" spans="4:5">
      <c r="D802" s="112"/>
      <c r="E802" s="112"/>
    </row>
    <row r="803" spans="4:5">
      <c r="D803" s="112"/>
      <c r="E803" s="112"/>
    </row>
    <row r="804" spans="4:5">
      <c r="D804" s="112"/>
      <c r="E804" s="112"/>
    </row>
    <row r="805" spans="4:5">
      <c r="D805" s="112"/>
      <c r="E805" s="112"/>
    </row>
    <row r="806" spans="4:5">
      <c r="D806" s="112"/>
      <c r="E806" s="112"/>
    </row>
    <row r="807" spans="4:5">
      <c r="D807" s="112"/>
      <c r="E807" s="112"/>
    </row>
    <row r="808" spans="4:5">
      <c r="D808" s="112"/>
      <c r="E808" s="112"/>
    </row>
    <row r="809" spans="4:5">
      <c r="D809" s="112"/>
      <c r="E809" s="112"/>
    </row>
    <row r="810" spans="4:5">
      <c r="D810" s="112"/>
      <c r="E810" s="112"/>
    </row>
    <row r="811" spans="4:5">
      <c r="D811" s="112"/>
      <c r="E811" s="112"/>
    </row>
    <row r="812" spans="4:5">
      <c r="D812" s="112"/>
      <c r="E812" s="112"/>
    </row>
    <row r="813" spans="4:5">
      <c r="D813" s="112"/>
      <c r="E813" s="112"/>
    </row>
    <row r="814" spans="4:5">
      <c r="D814" s="112"/>
      <c r="E814" s="112"/>
    </row>
    <row r="815" spans="4:5">
      <c r="D815" s="112"/>
      <c r="E815" s="112"/>
    </row>
    <row r="816" spans="4:5">
      <c r="D816" s="112"/>
      <c r="E816" s="112"/>
    </row>
    <row r="817" spans="4:5">
      <c r="D817" s="112"/>
      <c r="E817" s="112"/>
    </row>
    <row r="818" spans="4:5">
      <c r="D818" s="112"/>
      <c r="E818" s="112"/>
    </row>
    <row r="819" spans="4:5">
      <c r="D819" s="112"/>
      <c r="E819" s="112"/>
    </row>
    <row r="820" spans="4:5">
      <c r="D820" s="112"/>
      <c r="E820" s="112"/>
    </row>
    <row r="821" spans="4:5">
      <c r="D821" s="112"/>
      <c r="E821" s="112"/>
    </row>
    <row r="822" spans="4:5">
      <c r="D822" s="112"/>
      <c r="E822" s="112"/>
    </row>
    <row r="823" spans="4:5">
      <c r="D823" s="112"/>
      <c r="E823" s="112"/>
    </row>
    <row r="824" spans="4:5">
      <c r="D824" s="112"/>
      <c r="E824" s="112"/>
    </row>
    <row r="825" spans="4:5">
      <c r="D825" s="112"/>
      <c r="E825" s="112"/>
    </row>
    <row r="826" spans="4:5">
      <c r="D826" s="112"/>
      <c r="E826" s="112"/>
    </row>
    <row r="827" spans="4:5">
      <c r="D827" s="112"/>
      <c r="E827" s="112"/>
    </row>
    <row r="828" spans="4:5">
      <c r="D828" s="112"/>
      <c r="E828" s="112"/>
    </row>
    <row r="829" spans="4:5">
      <c r="D829" s="112"/>
      <c r="E829" s="112"/>
    </row>
    <row r="830" spans="4:5">
      <c r="D830" s="112"/>
      <c r="E830" s="112"/>
    </row>
    <row r="831" spans="4:5">
      <c r="D831" s="112"/>
      <c r="E831" s="112"/>
    </row>
    <row r="832" spans="4:5">
      <c r="D832" s="112"/>
      <c r="E832" s="112"/>
    </row>
    <row r="833" spans="4:5">
      <c r="D833" s="112"/>
      <c r="E833" s="112"/>
    </row>
    <row r="834" spans="4:5">
      <c r="D834" s="112"/>
      <c r="E834" s="112"/>
    </row>
    <row r="835" spans="4:5">
      <c r="D835" s="112"/>
      <c r="E835" s="112"/>
    </row>
    <row r="836" spans="4:5">
      <c r="D836" s="112"/>
      <c r="E836" s="112"/>
    </row>
    <row r="837" spans="4:5">
      <c r="D837" s="112"/>
      <c r="E837" s="112"/>
    </row>
    <row r="838" spans="4:5">
      <c r="D838" s="112"/>
      <c r="E838" s="112"/>
    </row>
    <row r="839" spans="4:5">
      <c r="D839" s="112"/>
      <c r="E839" s="112"/>
    </row>
    <row r="840" spans="4:5">
      <c r="D840" s="112"/>
      <c r="E840" s="112"/>
    </row>
    <row r="841" spans="4:5">
      <c r="D841" s="112"/>
      <c r="E841" s="112"/>
    </row>
    <row r="842" spans="4:5">
      <c r="D842" s="112"/>
      <c r="E842" s="112"/>
    </row>
    <row r="843" spans="4:5">
      <c r="D843" s="112"/>
      <c r="E843" s="112"/>
    </row>
    <row r="844" spans="4:5">
      <c r="D844" s="112"/>
      <c r="E844" s="112"/>
    </row>
    <row r="845" spans="4:5">
      <c r="D845" s="112"/>
      <c r="E845" s="112"/>
    </row>
    <row r="846" spans="4:5">
      <c r="D846" s="112"/>
      <c r="E846" s="112"/>
    </row>
    <row r="847" spans="4:5">
      <c r="D847" s="112"/>
      <c r="E847" s="112"/>
    </row>
    <row r="848" spans="4:5">
      <c r="D848" s="112"/>
      <c r="E848" s="112"/>
    </row>
    <row r="849" spans="4:5">
      <c r="D849" s="112"/>
      <c r="E849" s="112"/>
    </row>
    <row r="850" spans="4:5">
      <c r="D850" s="112"/>
      <c r="E850" s="112"/>
    </row>
    <row r="851" spans="4:5">
      <c r="D851" s="112"/>
      <c r="E851" s="112"/>
    </row>
    <row r="852" spans="4:5">
      <c r="D852" s="112"/>
      <c r="E852" s="112"/>
    </row>
    <row r="853" spans="4:5">
      <c r="D853" s="112"/>
      <c r="E853" s="112"/>
    </row>
    <row r="854" spans="4:5">
      <c r="D854" s="112"/>
      <c r="E854" s="112"/>
    </row>
    <row r="855" spans="4:5">
      <c r="D855" s="112"/>
      <c r="E855" s="112"/>
    </row>
    <row r="856" spans="4:5">
      <c r="D856" s="112"/>
      <c r="E856" s="112"/>
    </row>
    <row r="857" spans="4:5">
      <c r="D857" s="112"/>
      <c r="E857" s="112"/>
    </row>
    <row r="858" spans="4:5">
      <c r="D858" s="112"/>
      <c r="E858" s="112"/>
    </row>
    <row r="859" spans="4:5">
      <c r="D859" s="112"/>
      <c r="E859" s="112"/>
    </row>
    <row r="860" spans="4:5">
      <c r="D860" s="112"/>
      <c r="E860" s="112"/>
    </row>
    <row r="861" spans="4:5">
      <c r="D861" s="112"/>
      <c r="E861" s="112"/>
    </row>
    <row r="862" spans="4:5">
      <c r="D862" s="112"/>
      <c r="E862" s="112"/>
    </row>
    <row r="863" spans="4:5">
      <c r="D863" s="112"/>
      <c r="E863" s="112"/>
    </row>
    <row r="864" spans="4:5">
      <c r="D864" s="112"/>
      <c r="E864" s="112"/>
    </row>
    <row r="865" spans="4:5">
      <c r="D865" s="112"/>
      <c r="E865" s="112"/>
    </row>
    <row r="866" spans="4:5">
      <c r="D866" s="112"/>
      <c r="E866" s="112"/>
    </row>
    <row r="867" spans="4:5">
      <c r="D867" s="112"/>
      <c r="E867" s="112"/>
    </row>
    <row r="868" spans="4:5">
      <c r="D868" s="112"/>
      <c r="E868" s="112"/>
    </row>
    <row r="869" spans="4:5">
      <c r="D869" s="112"/>
      <c r="E869" s="112"/>
    </row>
    <row r="870" spans="4:5">
      <c r="D870" s="112"/>
      <c r="E870" s="112"/>
    </row>
    <row r="871" spans="4:5">
      <c r="D871" s="112"/>
      <c r="E871" s="112"/>
    </row>
    <row r="872" spans="4:5">
      <c r="D872" s="112"/>
      <c r="E872" s="112"/>
    </row>
    <row r="873" spans="4:5">
      <c r="D873" s="112"/>
      <c r="E873" s="112"/>
    </row>
    <row r="874" spans="4:5">
      <c r="D874" s="112"/>
      <c r="E874" s="112"/>
    </row>
    <row r="875" spans="4:5">
      <c r="D875" s="112"/>
      <c r="E875" s="112"/>
    </row>
    <row r="876" spans="4:5">
      <c r="D876" s="112"/>
      <c r="E876" s="112"/>
    </row>
    <row r="877" spans="4:5">
      <c r="D877" s="112"/>
      <c r="E877" s="112"/>
    </row>
    <row r="878" spans="4:5">
      <c r="D878" s="112"/>
      <c r="E878" s="112"/>
    </row>
    <row r="879" spans="4:5">
      <c r="D879" s="112"/>
      <c r="E879" s="112"/>
    </row>
    <row r="880" spans="4:5">
      <c r="D880" s="112"/>
      <c r="E880" s="112"/>
    </row>
    <row r="881" spans="4:5">
      <c r="D881" s="112"/>
      <c r="E881" s="112"/>
    </row>
    <row r="882" spans="4:5">
      <c r="D882" s="112"/>
      <c r="E882" s="112"/>
    </row>
    <row r="883" spans="4:5">
      <c r="D883" s="112"/>
      <c r="E883" s="112"/>
    </row>
    <row r="884" spans="4:5">
      <c r="D884" s="112"/>
      <c r="E884" s="112"/>
    </row>
    <row r="885" spans="4:5">
      <c r="D885" s="112"/>
      <c r="E885" s="112"/>
    </row>
    <row r="886" spans="4:5">
      <c r="D886" s="112"/>
      <c r="E886" s="112"/>
    </row>
    <row r="887" spans="4:5">
      <c r="D887" s="112"/>
      <c r="E887" s="112"/>
    </row>
    <row r="888" spans="4:5">
      <c r="D888" s="112"/>
      <c r="E888" s="112"/>
    </row>
    <row r="889" spans="4:5">
      <c r="D889" s="112"/>
      <c r="E889" s="112"/>
    </row>
    <row r="890" spans="4:5">
      <c r="D890" s="112"/>
      <c r="E890" s="112"/>
    </row>
    <row r="891" spans="4:5">
      <c r="D891" s="112"/>
      <c r="E891" s="112"/>
    </row>
    <row r="892" spans="4:5">
      <c r="D892" s="112"/>
      <c r="E892" s="112"/>
    </row>
    <row r="893" spans="4:5">
      <c r="D893" s="112"/>
      <c r="E893" s="112"/>
    </row>
    <row r="894" spans="4:5">
      <c r="D894" s="112"/>
      <c r="E894" s="112"/>
    </row>
    <row r="895" spans="4:5">
      <c r="D895" s="112"/>
      <c r="E895" s="112"/>
    </row>
    <row r="896" spans="4:5">
      <c r="D896" s="112"/>
      <c r="E896" s="112"/>
    </row>
    <row r="897" spans="4:5">
      <c r="D897" s="112"/>
      <c r="E897" s="112"/>
    </row>
    <row r="898" spans="4:5">
      <c r="D898" s="112"/>
      <c r="E898" s="112"/>
    </row>
    <row r="899" spans="4:5">
      <c r="D899" s="112"/>
      <c r="E899" s="112"/>
    </row>
    <row r="900" spans="4:5">
      <c r="D900" s="112"/>
      <c r="E900" s="112"/>
    </row>
    <row r="901" spans="4:5">
      <c r="D901" s="112"/>
      <c r="E901" s="112"/>
    </row>
    <row r="902" spans="4:5">
      <c r="D902" s="112"/>
      <c r="E902" s="112"/>
    </row>
    <row r="903" spans="4:5">
      <c r="D903" s="112"/>
      <c r="E903" s="112"/>
    </row>
    <row r="904" spans="4:5">
      <c r="D904" s="112"/>
      <c r="E904" s="112"/>
    </row>
    <row r="905" spans="4:5">
      <c r="D905" s="112"/>
      <c r="E905" s="112"/>
    </row>
    <row r="906" spans="4:5">
      <c r="D906" s="112"/>
      <c r="E906" s="112"/>
    </row>
    <row r="907" spans="4:5">
      <c r="D907" s="112"/>
      <c r="E907" s="112"/>
    </row>
    <row r="908" spans="4:5">
      <c r="D908" s="112"/>
      <c r="E908" s="112"/>
    </row>
    <row r="909" spans="4:5">
      <c r="D909" s="112"/>
      <c r="E909" s="112"/>
    </row>
    <row r="910" spans="4:5">
      <c r="D910" s="112"/>
      <c r="E910" s="112"/>
    </row>
    <row r="911" spans="4:5">
      <c r="D911" s="112"/>
      <c r="E911" s="112"/>
    </row>
    <row r="912" spans="4:5">
      <c r="D912" s="112"/>
      <c r="E912" s="112"/>
    </row>
    <row r="913" spans="4:5">
      <c r="D913" s="112"/>
      <c r="E913" s="112"/>
    </row>
    <row r="914" spans="4:5">
      <c r="D914" s="112"/>
      <c r="E914" s="112"/>
    </row>
    <row r="915" spans="4:5">
      <c r="D915" s="112"/>
      <c r="E915" s="112"/>
    </row>
    <row r="916" spans="4:5">
      <c r="D916" s="112"/>
      <c r="E916" s="112"/>
    </row>
    <row r="917" spans="4:5">
      <c r="D917" s="112"/>
      <c r="E917" s="112"/>
    </row>
    <row r="918" spans="4:5">
      <c r="D918" s="112"/>
      <c r="E918" s="112"/>
    </row>
    <row r="919" spans="4:5">
      <c r="D919" s="112"/>
      <c r="E919" s="112"/>
    </row>
    <row r="920" spans="4:5">
      <c r="D920" s="112"/>
      <c r="E920" s="112"/>
    </row>
    <row r="921" spans="4:5">
      <c r="D921" s="112"/>
      <c r="E921" s="112"/>
    </row>
    <row r="922" spans="4:5">
      <c r="D922" s="112"/>
      <c r="E922" s="112"/>
    </row>
    <row r="923" spans="4:5">
      <c r="D923" s="112"/>
      <c r="E923" s="112"/>
    </row>
    <row r="924" spans="4:5">
      <c r="D924" s="112"/>
      <c r="E924" s="112"/>
    </row>
    <row r="925" spans="4:5">
      <c r="D925" s="112"/>
      <c r="E925" s="112"/>
    </row>
    <row r="926" spans="4:5">
      <c r="D926" s="112"/>
      <c r="E926" s="112"/>
    </row>
    <row r="927" spans="4:5">
      <c r="D927" s="112"/>
      <c r="E927" s="112"/>
    </row>
    <row r="928" spans="4:5">
      <c r="D928" s="112"/>
      <c r="E928" s="112"/>
    </row>
    <row r="929" spans="4:5">
      <c r="D929" s="112"/>
      <c r="E929" s="112"/>
    </row>
    <row r="930" spans="4:5">
      <c r="D930" s="112"/>
      <c r="E930" s="112"/>
    </row>
    <row r="931" spans="4:5">
      <c r="D931" s="112"/>
      <c r="E931" s="112"/>
    </row>
    <row r="932" spans="4:5">
      <c r="D932" s="112"/>
      <c r="E932" s="112"/>
    </row>
    <row r="933" spans="4:5">
      <c r="D933" s="112"/>
      <c r="E933" s="112"/>
    </row>
    <row r="934" spans="4:5">
      <c r="D934" s="112"/>
      <c r="E934" s="112"/>
    </row>
    <row r="935" spans="4:5">
      <c r="D935" s="112"/>
      <c r="E935" s="112"/>
    </row>
    <row r="936" spans="4:5">
      <c r="D936" s="112"/>
      <c r="E936" s="112"/>
    </row>
    <row r="937" spans="4:5">
      <c r="D937" s="112"/>
      <c r="E937" s="112"/>
    </row>
    <row r="938" spans="4:5">
      <c r="D938" s="112"/>
      <c r="E938" s="112"/>
    </row>
    <row r="939" spans="4:5">
      <c r="D939" s="112"/>
      <c r="E939" s="112"/>
    </row>
    <row r="940" spans="4:5">
      <c r="D940" s="112"/>
      <c r="E940" s="112"/>
    </row>
    <row r="941" spans="4:5">
      <c r="D941" s="112"/>
      <c r="E941" s="112"/>
    </row>
    <row r="942" spans="4:5">
      <c r="D942" s="112"/>
      <c r="E942" s="112"/>
    </row>
    <row r="943" spans="4:5">
      <c r="D943" s="112"/>
      <c r="E943" s="112"/>
    </row>
    <row r="944" spans="4:5">
      <c r="D944" s="112"/>
      <c r="E944" s="112"/>
    </row>
    <row r="945" spans="4:5">
      <c r="D945" s="112"/>
      <c r="E945" s="112"/>
    </row>
    <row r="946" spans="4:5">
      <c r="D946" s="112"/>
      <c r="E946" s="112"/>
    </row>
    <row r="947" spans="4:5">
      <c r="D947" s="112"/>
      <c r="E947" s="112"/>
    </row>
    <row r="948" spans="4:5">
      <c r="D948" s="112"/>
      <c r="E948" s="112"/>
    </row>
    <row r="949" spans="4:5">
      <c r="D949" s="112"/>
      <c r="E949" s="112"/>
    </row>
    <row r="950" spans="4:5">
      <c r="D950" s="112"/>
      <c r="E950" s="112"/>
    </row>
    <row r="951" spans="4:5">
      <c r="D951" s="112"/>
      <c r="E951" s="112"/>
    </row>
    <row r="952" spans="4:5">
      <c r="D952" s="112"/>
      <c r="E952" s="112"/>
    </row>
    <row r="953" spans="4:5">
      <c r="D953" s="112"/>
      <c r="E953" s="112"/>
    </row>
    <row r="954" spans="4:5">
      <c r="D954" s="112"/>
      <c r="E954" s="112"/>
    </row>
    <row r="955" spans="4:5">
      <c r="D955" s="112"/>
      <c r="E955" s="112"/>
    </row>
    <row r="956" spans="4:5">
      <c r="D956" s="112"/>
      <c r="E956" s="112"/>
    </row>
    <row r="957" spans="4:5">
      <c r="D957" s="112"/>
      <c r="E957" s="112"/>
    </row>
    <row r="958" spans="4:5">
      <c r="D958" s="112"/>
      <c r="E958" s="112"/>
    </row>
    <row r="959" spans="4:5">
      <c r="D959" s="112"/>
      <c r="E959" s="112"/>
    </row>
    <row r="960" spans="4:5">
      <c r="D960" s="112"/>
      <c r="E960" s="112"/>
    </row>
    <row r="961" spans="4:5">
      <c r="D961" s="112"/>
      <c r="E961" s="112"/>
    </row>
    <row r="962" spans="4:5">
      <c r="D962" s="112"/>
      <c r="E962" s="112"/>
    </row>
    <row r="963" spans="4:5">
      <c r="D963" s="112"/>
      <c r="E963" s="112"/>
    </row>
    <row r="964" spans="4:5">
      <c r="D964" s="112"/>
      <c r="E964" s="112"/>
    </row>
    <row r="965" spans="4:5">
      <c r="D965" s="112"/>
      <c r="E965" s="112"/>
    </row>
    <row r="966" spans="4:5">
      <c r="D966" s="112"/>
      <c r="E966" s="112"/>
    </row>
    <row r="967" spans="4:5">
      <c r="D967" s="112"/>
      <c r="E967" s="112"/>
    </row>
    <row r="968" spans="4:5">
      <c r="D968" s="112"/>
      <c r="E968" s="112"/>
    </row>
    <row r="969" spans="4:5">
      <c r="D969" s="112"/>
      <c r="E969" s="112"/>
    </row>
    <row r="970" spans="4:5">
      <c r="D970" s="112"/>
      <c r="E970" s="112"/>
    </row>
    <row r="971" spans="4:5">
      <c r="D971" s="112"/>
      <c r="E971" s="112"/>
    </row>
    <row r="972" spans="4:5">
      <c r="D972" s="112"/>
      <c r="E972" s="112"/>
    </row>
    <row r="973" spans="4:5">
      <c r="D973" s="112"/>
      <c r="E973" s="112"/>
    </row>
    <row r="974" spans="4:5">
      <c r="D974" s="112"/>
      <c r="E974" s="112"/>
    </row>
    <row r="975" spans="4:5">
      <c r="D975" s="112"/>
      <c r="E975" s="112"/>
    </row>
    <row r="976" spans="4:5">
      <c r="D976" s="112"/>
      <c r="E976" s="112"/>
    </row>
    <row r="977" spans="4:5">
      <c r="D977" s="112"/>
      <c r="E977" s="112"/>
    </row>
    <row r="978" spans="4:5">
      <c r="D978" s="112"/>
      <c r="E978" s="112"/>
    </row>
    <row r="979" spans="4:5">
      <c r="D979" s="112"/>
      <c r="E979" s="112"/>
    </row>
    <row r="980" spans="4:5">
      <c r="D980" s="112"/>
      <c r="E980" s="112"/>
    </row>
    <row r="981" spans="4:5">
      <c r="D981" s="112"/>
      <c r="E981" s="112"/>
    </row>
    <row r="982" spans="4:5">
      <c r="D982" s="112"/>
      <c r="E982" s="112"/>
    </row>
    <row r="983" spans="4:5">
      <c r="D983" s="112"/>
      <c r="E983" s="112"/>
    </row>
    <row r="984" spans="4:5">
      <c r="D984" s="112"/>
      <c r="E984" s="112"/>
    </row>
    <row r="985" spans="4:5">
      <c r="D985" s="112"/>
      <c r="E985" s="112"/>
    </row>
    <row r="986" spans="4:5">
      <c r="D986" s="112"/>
      <c r="E986" s="112"/>
    </row>
    <row r="987" spans="4:5">
      <c r="D987" s="112"/>
      <c r="E987" s="112"/>
    </row>
    <row r="988" spans="4:5">
      <c r="D988" s="112"/>
      <c r="E988" s="112"/>
    </row>
    <row r="989" spans="4:5">
      <c r="D989" s="112"/>
      <c r="E989" s="112"/>
    </row>
    <row r="990" spans="4:5">
      <c r="D990" s="112"/>
      <c r="E990" s="112"/>
    </row>
    <row r="991" spans="4:5">
      <c r="D991" s="112"/>
      <c r="E991" s="112"/>
    </row>
    <row r="992" spans="4:5">
      <c r="D992" s="112"/>
      <c r="E992" s="112"/>
    </row>
    <row r="993" spans="4:5">
      <c r="D993" s="112"/>
      <c r="E993" s="112"/>
    </row>
    <row r="994" spans="4:5">
      <c r="D994" s="112"/>
      <c r="E994" s="112"/>
    </row>
    <row r="995" spans="4:5">
      <c r="D995" s="112"/>
      <c r="E995" s="112"/>
    </row>
  </sheetData>
  <mergeCells count="41">
    <mergeCell ref="A68:H68"/>
    <mergeCell ref="A62:H62"/>
    <mergeCell ref="A63:H63"/>
    <mergeCell ref="A64:H64"/>
    <mergeCell ref="A65:H65"/>
    <mergeCell ref="A66:H66"/>
    <mergeCell ref="A67:H67"/>
    <mergeCell ref="A61:H61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0:H60"/>
    <mergeCell ref="A47:H47"/>
    <mergeCell ref="B36:H36"/>
    <mergeCell ref="B37:H37"/>
    <mergeCell ref="B38:H38"/>
    <mergeCell ref="B39:H39"/>
    <mergeCell ref="B40:H40"/>
    <mergeCell ref="A41:H41"/>
    <mergeCell ref="A42:H42"/>
    <mergeCell ref="A43:H43"/>
    <mergeCell ref="A44:H44"/>
    <mergeCell ref="A45:H45"/>
    <mergeCell ref="A46:H46"/>
    <mergeCell ref="B35:H35"/>
    <mergeCell ref="A3:H3"/>
    <mergeCell ref="B4:C4"/>
    <mergeCell ref="B5:C5"/>
    <mergeCell ref="A26:B26"/>
    <mergeCell ref="A27:B27"/>
    <mergeCell ref="B31:H31"/>
    <mergeCell ref="B32:H32"/>
    <mergeCell ref="B33:H33"/>
    <mergeCell ref="B34:H34"/>
  </mergeCells>
  <dataValidations count="2">
    <dataValidation type="list" allowBlank="1" showErrorMessage="1" sqref="D9:D24" xr:uid="{87555597-F455-45A9-A5E1-81B3D8A2B083}">
      <formula1>$A$41:$A$57</formula1>
    </dataValidation>
    <dataValidation type="list" allowBlank="1" showErrorMessage="1" sqref="B9:B24" xr:uid="{D5B574BA-6245-4AFF-9B3B-C9CE3FBADBE8}">
      <formula1>$A$31:$A$40</formula1>
    </dataValidation>
  </dataValidations>
  <pageMargins left="0.19685039370078741" right="0.19685039370078741" top="0.36" bottom="0.19685039370078741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0F02-BF2C-470A-91A7-25D3E32F27BB}">
  <sheetPr>
    <pageSetUpPr fitToPage="1"/>
  </sheetPr>
  <dimension ref="A1:F27"/>
  <sheetViews>
    <sheetView zoomScaleNormal="100" workbookViewId="0">
      <selection activeCell="A2" sqref="A2"/>
    </sheetView>
  </sheetViews>
  <sheetFormatPr defaultColWidth="6.7265625" defaultRowHeight="18"/>
  <cols>
    <col min="1" max="1" width="43.90625" style="131" bestFit="1" customWidth="1"/>
    <col min="2" max="5" width="18.90625" style="131" customWidth="1"/>
    <col min="6" max="6" width="33.453125" style="131" customWidth="1"/>
    <col min="7" max="16384" width="6.7265625" style="131"/>
  </cols>
  <sheetData>
    <row r="1" spans="1:6">
      <c r="A1" s="130" t="s">
        <v>293</v>
      </c>
      <c r="F1" s="132"/>
    </row>
    <row r="2" spans="1:6">
      <c r="A2" s="130" t="s">
        <v>2</v>
      </c>
      <c r="B2" s="133"/>
      <c r="C2" s="130"/>
      <c r="D2" s="130"/>
      <c r="E2" s="130"/>
      <c r="F2" s="130"/>
    </row>
    <row r="3" spans="1:6">
      <c r="A3" s="130" t="s">
        <v>248</v>
      </c>
      <c r="B3" s="134"/>
      <c r="C3" s="130"/>
      <c r="D3" s="130"/>
      <c r="E3" s="130"/>
      <c r="F3" s="130"/>
    </row>
    <row r="4" spans="1:6">
      <c r="A4" s="135"/>
      <c r="B4" s="135"/>
      <c r="C4" s="135"/>
      <c r="D4" s="135"/>
      <c r="E4" s="135"/>
      <c r="F4" s="135"/>
    </row>
    <row r="5" spans="1:6">
      <c r="B5" s="392" t="s">
        <v>122</v>
      </c>
      <c r="C5" s="393"/>
      <c r="D5" s="393" t="s">
        <v>123</v>
      </c>
      <c r="E5" s="394"/>
      <c r="F5" s="136"/>
    </row>
    <row r="6" spans="1:6">
      <c r="A6" s="137" t="s">
        <v>292</v>
      </c>
      <c r="B6" s="138" t="s">
        <v>291</v>
      </c>
      <c r="C6" s="139" t="s">
        <v>290</v>
      </c>
      <c r="D6" s="138" t="s">
        <v>289</v>
      </c>
      <c r="E6" s="139" t="s">
        <v>288</v>
      </c>
      <c r="F6" s="140" t="s">
        <v>287</v>
      </c>
    </row>
    <row r="7" spans="1:6">
      <c r="A7" s="141" t="s">
        <v>286</v>
      </c>
      <c r="B7" s="142">
        <f>SUM(B8:B10)</f>
        <v>0</v>
      </c>
      <c r="C7" s="142">
        <f>SUM(C8:C10)</f>
        <v>0</v>
      </c>
      <c r="D7" s="142">
        <f>SUM(D8:D10)</f>
        <v>0</v>
      </c>
      <c r="E7" s="142">
        <f>SUM(E8:E10)</f>
        <v>0</v>
      </c>
      <c r="F7" s="143"/>
    </row>
    <row r="8" spans="1:6">
      <c r="A8" s="144" t="s">
        <v>285</v>
      </c>
      <c r="B8" s="145"/>
      <c r="C8" s="145"/>
      <c r="D8" s="145"/>
      <c r="E8" s="145"/>
      <c r="F8" s="146"/>
    </row>
    <row r="9" spans="1:6">
      <c r="A9" s="144" t="s">
        <v>284</v>
      </c>
      <c r="B9" s="145"/>
      <c r="C9" s="145"/>
      <c r="D9" s="145"/>
      <c r="E9" s="145"/>
      <c r="F9" s="146"/>
    </row>
    <row r="10" spans="1:6">
      <c r="A10" s="144" t="s">
        <v>283</v>
      </c>
      <c r="B10" s="145"/>
      <c r="C10" s="145"/>
      <c r="D10" s="145"/>
      <c r="E10" s="145"/>
      <c r="F10" s="146"/>
    </row>
    <row r="11" spans="1:6">
      <c r="A11" s="141" t="s">
        <v>282</v>
      </c>
      <c r="B11" s="147"/>
      <c r="C11" s="148"/>
      <c r="D11" s="148"/>
      <c r="E11" s="148"/>
      <c r="F11" s="149"/>
    </row>
    <row r="12" spans="1:6">
      <c r="A12" s="150" t="s">
        <v>281</v>
      </c>
      <c r="B12" s="151">
        <f>SUM(B7,B11)</f>
        <v>0</v>
      </c>
      <c r="C12" s="151">
        <f>SUM(C7,C11)</f>
        <v>0</v>
      </c>
      <c r="D12" s="151">
        <f>SUM(D7,D11)</f>
        <v>0</v>
      </c>
      <c r="E12" s="151">
        <f>SUM(E7,E11)</f>
        <v>0</v>
      </c>
      <c r="F12" s="152"/>
    </row>
    <row r="13" spans="1:6">
      <c r="A13" s="153" t="s">
        <v>124</v>
      </c>
      <c r="B13" s="154">
        <f>SUM(B14:B16)</f>
        <v>0</v>
      </c>
      <c r="C13" s="154">
        <f>SUM(C14:C16)</f>
        <v>0</v>
      </c>
      <c r="D13" s="154">
        <f>SUM(D14:D16)</f>
        <v>0</v>
      </c>
      <c r="E13" s="154">
        <f>SUM(E14:E16)</f>
        <v>0</v>
      </c>
      <c r="F13" s="155"/>
    </row>
    <row r="14" spans="1:6">
      <c r="A14" s="156" t="s">
        <v>125</v>
      </c>
      <c r="B14" s="145"/>
      <c r="C14" s="145"/>
      <c r="D14" s="145"/>
      <c r="E14" s="145"/>
      <c r="F14" s="146"/>
    </row>
    <row r="15" spans="1:6">
      <c r="A15" s="156" t="s">
        <v>126</v>
      </c>
      <c r="B15" s="145"/>
      <c r="C15" s="145"/>
      <c r="D15" s="145"/>
      <c r="E15" s="145"/>
      <c r="F15" s="146"/>
    </row>
    <row r="16" spans="1:6">
      <c r="A16" s="156" t="s">
        <v>127</v>
      </c>
      <c r="B16" s="145"/>
      <c r="C16" s="145"/>
      <c r="D16" s="145"/>
      <c r="E16" s="145"/>
      <c r="F16" s="146"/>
    </row>
    <row r="17" spans="1:6">
      <c r="A17" s="157" t="s">
        <v>280</v>
      </c>
      <c r="B17" s="158">
        <f>SUM(B13)</f>
        <v>0</v>
      </c>
      <c r="C17" s="158">
        <f>SUM(C13)</f>
        <v>0</v>
      </c>
      <c r="D17" s="158">
        <f>SUM(D13)</f>
        <v>0</v>
      </c>
      <c r="E17" s="158">
        <f>SUM(E13)</f>
        <v>0</v>
      </c>
      <c r="F17" s="159"/>
    </row>
    <row r="18" spans="1:6">
      <c r="C18" s="160"/>
      <c r="D18" s="161"/>
      <c r="E18" s="160"/>
    </row>
    <row r="19" spans="1:6" s="163" customFormat="1">
      <c r="A19" s="162" t="s">
        <v>401</v>
      </c>
    </row>
    <row r="20" spans="1:6" s="163" customFormat="1">
      <c r="A20" s="162" t="s">
        <v>402</v>
      </c>
    </row>
    <row r="21" spans="1:6" s="163" customFormat="1">
      <c r="A21" s="162" t="s">
        <v>403</v>
      </c>
      <c r="B21" s="164"/>
      <c r="C21" s="164"/>
    </row>
    <row r="22" spans="1:6" s="163" customFormat="1">
      <c r="A22" s="162" t="s">
        <v>404</v>
      </c>
      <c r="B22" s="164"/>
      <c r="C22" s="164"/>
    </row>
    <row r="23" spans="1:6" s="163" customFormat="1">
      <c r="A23" s="164"/>
      <c r="B23" s="164"/>
      <c r="C23" s="164"/>
    </row>
    <row r="24" spans="1:6">
      <c r="A24" s="130" t="s">
        <v>66</v>
      </c>
    </row>
    <row r="25" spans="1:6">
      <c r="A25" s="131" t="s">
        <v>140</v>
      </c>
    </row>
    <row r="26" spans="1:6">
      <c r="A26" s="131" t="s">
        <v>279</v>
      </c>
    </row>
    <row r="27" spans="1:6">
      <c r="A27" s="131" t="s">
        <v>141</v>
      </c>
    </row>
  </sheetData>
  <sheetProtection algorithmName="SHA-512" hashValue="0SchAoIg/N8UZ6ZITCYM9M/S6kbEC2Rq6t5KGmXt4FAnfnHUsesJyWUorUNCelMHStguNN2ZqgpnZGNMhSjrXw==" saltValue="hVq/V10hr9MvCqb1cZhzFw==" spinCount="100000" sheet="1" formatCells="0" formatColumns="0" formatRows="0"/>
  <mergeCells count="2">
    <mergeCell ref="B5:C5"/>
    <mergeCell ref="D5:E5"/>
  </mergeCells>
  <pageMargins left="0.19685039370078741" right="0.19685039370078741" top="0.19685039370078741" bottom="0.19685039370078741" header="0" footer="0"/>
  <pageSetup paperSize="9" scale="94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B474-084A-4FFC-9B6B-0A8C5CA3234B}">
  <sheetPr>
    <pageSetUpPr fitToPage="1"/>
  </sheetPr>
  <dimension ref="A1:Q34"/>
  <sheetViews>
    <sheetView zoomScaleNormal="100" workbookViewId="0">
      <selection activeCell="B2" sqref="B2"/>
    </sheetView>
  </sheetViews>
  <sheetFormatPr defaultColWidth="6.54296875" defaultRowHeight="18"/>
  <cols>
    <col min="1" max="1" width="8" style="166" customWidth="1"/>
    <col min="2" max="2" width="14.1796875" style="166" customWidth="1"/>
    <col min="3" max="3" width="15.36328125" style="166" customWidth="1"/>
    <col min="4" max="4" width="11.08984375" style="166" customWidth="1"/>
    <col min="5" max="5" width="12" style="166" customWidth="1"/>
    <col min="6" max="6" width="8.36328125" style="166" customWidth="1"/>
    <col min="7" max="7" width="11.1796875" style="166" customWidth="1"/>
    <col min="8" max="8" width="13" style="166" customWidth="1"/>
    <col min="9" max="9" width="10.81640625" style="166" customWidth="1"/>
    <col min="10" max="10" width="11.81640625" style="166" customWidth="1"/>
    <col min="11" max="11" width="12.08984375" style="166" customWidth="1"/>
    <col min="12" max="12" width="9.08984375" style="166" customWidth="1"/>
    <col min="13" max="13" width="11.26953125" style="166" customWidth="1"/>
    <col min="14" max="14" width="9.26953125" style="166" customWidth="1"/>
    <col min="15" max="15" width="9.54296875" style="166" customWidth="1"/>
    <col min="16" max="16" width="13.54296875" style="166" customWidth="1"/>
    <col min="17" max="17" width="10" style="166" customWidth="1"/>
    <col min="18" max="16384" width="6.54296875" style="166"/>
  </cols>
  <sheetData>
    <row r="1" spans="1:17">
      <c r="A1" s="165" t="s">
        <v>360</v>
      </c>
      <c r="H1" s="131"/>
    </row>
    <row r="2" spans="1:17" s="163" customFormat="1">
      <c r="A2" s="167" t="s">
        <v>2</v>
      </c>
      <c r="C2" s="168"/>
      <c r="D2" s="167"/>
      <c r="E2" s="167"/>
      <c r="F2" s="167"/>
      <c r="G2" s="167"/>
      <c r="H2" s="167"/>
    </row>
    <row r="3" spans="1:17" s="163" customFormat="1">
      <c r="A3" s="169" t="s">
        <v>248</v>
      </c>
      <c r="C3" s="170"/>
    </row>
    <row r="4" spans="1:17" s="163" customFormat="1">
      <c r="B4" s="164" t="s">
        <v>6</v>
      </c>
      <c r="C4" s="164"/>
      <c r="D4" s="164"/>
      <c r="E4" s="164"/>
      <c r="F4" s="164"/>
      <c r="G4" s="164"/>
      <c r="H4" s="164"/>
    </row>
    <row r="5" spans="1:17" s="177" customFormat="1" ht="54">
      <c r="A5" s="171" t="s">
        <v>295</v>
      </c>
      <c r="B5" s="172" t="s">
        <v>296</v>
      </c>
      <c r="C5" s="172" t="s">
        <v>297</v>
      </c>
      <c r="D5" s="173" t="s">
        <v>361</v>
      </c>
      <c r="E5" s="173" t="s">
        <v>362</v>
      </c>
      <c r="F5" s="173" t="s">
        <v>363</v>
      </c>
      <c r="G5" s="173" t="s">
        <v>364</v>
      </c>
      <c r="H5" s="173" t="s">
        <v>365</v>
      </c>
      <c r="I5" s="174" t="s">
        <v>366</v>
      </c>
      <c r="J5" s="174" t="s">
        <v>367</v>
      </c>
      <c r="K5" s="175" t="s">
        <v>368</v>
      </c>
      <c r="L5" s="175" t="s">
        <v>369</v>
      </c>
      <c r="M5" s="175" t="s">
        <v>370</v>
      </c>
      <c r="N5" s="175" t="s">
        <v>371</v>
      </c>
      <c r="O5" s="175" t="s">
        <v>372</v>
      </c>
      <c r="P5" s="175" t="s">
        <v>373</v>
      </c>
      <c r="Q5" s="176" t="s">
        <v>374</v>
      </c>
    </row>
    <row r="6" spans="1:17">
      <c r="A6" s="178"/>
      <c r="B6" s="179"/>
      <c r="C6" s="179"/>
      <c r="D6" s="179"/>
      <c r="E6" s="180"/>
      <c r="F6" s="180"/>
      <c r="G6" s="181"/>
      <c r="H6" s="182"/>
      <c r="I6" s="183"/>
      <c r="J6" s="183"/>
      <c r="K6" s="181"/>
      <c r="L6" s="181"/>
      <c r="M6" s="181"/>
      <c r="N6" s="180"/>
      <c r="O6" s="181"/>
      <c r="P6" s="181"/>
      <c r="Q6" s="179"/>
    </row>
    <row r="7" spans="1:17">
      <c r="A7" s="178"/>
      <c r="B7" s="179"/>
      <c r="C7" s="179"/>
      <c r="D7" s="179"/>
      <c r="E7" s="180"/>
      <c r="F7" s="180"/>
      <c r="G7" s="181"/>
      <c r="H7" s="182"/>
      <c r="I7" s="184"/>
      <c r="J7" s="184"/>
      <c r="K7" s="181"/>
      <c r="L7" s="181"/>
      <c r="M7" s="181"/>
      <c r="N7" s="180"/>
      <c r="O7" s="181"/>
      <c r="P7" s="181"/>
      <c r="Q7" s="179"/>
    </row>
    <row r="8" spans="1:17">
      <c r="A8" s="178"/>
      <c r="B8" s="179"/>
      <c r="C8" s="179"/>
      <c r="D8" s="179"/>
      <c r="E8" s="180"/>
      <c r="F8" s="180"/>
      <c r="G8" s="181"/>
      <c r="H8" s="182"/>
      <c r="I8" s="184"/>
      <c r="J8" s="184"/>
      <c r="K8" s="181"/>
      <c r="L8" s="181"/>
      <c r="M8" s="181"/>
      <c r="N8" s="180"/>
      <c r="O8" s="181"/>
      <c r="P8" s="181"/>
      <c r="Q8" s="179"/>
    </row>
    <row r="9" spans="1:17">
      <c r="A9" s="185"/>
      <c r="B9" s="186"/>
      <c r="C9" s="186"/>
      <c r="D9" s="186"/>
      <c r="E9" s="187"/>
      <c r="F9" s="187"/>
      <c r="G9" s="188"/>
      <c r="H9" s="189"/>
      <c r="I9" s="184"/>
      <c r="J9" s="184"/>
      <c r="K9" s="181"/>
      <c r="L9" s="181"/>
      <c r="M9" s="181"/>
      <c r="N9" s="180"/>
      <c r="O9" s="181"/>
      <c r="P9" s="181"/>
      <c r="Q9" s="179"/>
    </row>
    <row r="10" spans="1:17">
      <c r="A10" s="185"/>
      <c r="B10" s="186"/>
      <c r="C10" s="186"/>
      <c r="D10" s="186"/>
      <c r="E10" s="187"/>
      <c r="F10" s="187"/>
      <c r="G10" s="188"/>
      <c r="H10" s="189"/>
      <c r="I10" s="184"/>
      <c r="J10" s="184"/>
      <c r="K10" s="181"/>
      <c r="L10" s="181"/>
      <c r="M10" s="181"/>
      <c r="N10" s="180"/>
      <c r="O10" s="181"/>
      <c r="P10" s="181"/>
      <c r="Q10" s="179"/>
    </row>
    <row r="11" spans="1:17">
      <c r="A11" s="185"/>
      <c r="B11" s="186"/>
      <c r="C11" s="186"/>
      <c r="D11" s="186"/>
      <c r="E11" s="187"/>
      <c r="F11" s="187"/>
      <c r="G11" s="188"/>
      <c r="H11" s="189"/>
      <c r="I11" s="190"/>
      <c r="J11" s="190"/>
      <c r="K11" s="181"/>
      <c r="L11" s="181"/>
      <c r="M11" s="181"/>
      <c r="N11" s="180"/>
      <c r="O11" s="181"/>
      <c r="P11" s="181"/>
      <c r="Q11" s="179"/>
    </row>
    <row r="12" spans="1:17">
      <c r="A12" s="191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</row>
    <row r="13" spans="1:17">
      <c r="A13" s="164" t="s">
        <v>401</v>
      </c>
      <c r="B13" s="191"/>
      <c r="C13" s="163"/>
      <c r="D13" s="163"/>
    </row>
    <row r="14" spans="1:17">
      <c r="A14" s="164" t="s">
        <v>402</v>
      </c>
      <c r="B14" s="191"/>
      <c r="C14" s="163"/>
      <c r="D14" s="163"/>
    </row>
    <row r="15" spans="1:17">
      <c r="A15" s="164" t="s">
        <v>403</v>
      </c>
      <c r="B15" s="191"/>
      <c r="C15" s="164"/>
      <c r="D15" s="164"/>
      <c r="E15" s="164"/>
      <c r="F15" s="164"/>
      <c r="G15" s="164"/>
      <c r="H15" s="164"/>
    </row>
    <row r="16" spans="1:17">
      <c r="A16" s="164" t="s">
        <v>404</v>
      </c>
      <c r="B16" s="191"/>
      <c r="C16" s="164"/>
      <c r="D16" s="164"/>
      <c r="E16" s="164"/>
      <c r="F16" s="164"/>
      <c r="G16" s="164"/>
      <c r="H16" s="164"/>
    </row>
    <row r="17" spans="1:8">
      <c r="A17" s="164"/>
      <c r="C17" s="164"/>
      <c r="D17" s="164"/>
      <c r="E17" s="164"/>
      <c r="F17" s="164"/>
      <c r="G17" s="164"/>
      <c r="H17" s="164"/>
    </row>
    <row r="18" spans="1:8">
      <c r="A18" s="192" t="s">
        <v>66</v>
      </c>
      <c r="C18" s="163"/>
      <c r="D18" s="163"/>
    </row>
    <row r="19" spans="1:8" s="163" customFormat="1">
      <c r="A19" s="193" t="s">
        <v>375</v>
      </c>
      <c r="C19" s="164"/>
      <c r="D19" s="164"/>
      <c r="E19" s="164"/>
      <c r="F19" s="164"/>
      <c r="G19" s="164"/>
      <c r="H19" s="164"/>
    </row>
    <row r="20" spans="1:8" s="163" customFormat="1">
      <c r="A20" s="193" t="s">
        <v>376</v>
      </c>
      <c r="C20" s="164"/>
      <c r="D20" s="164"/>
      <c r="E20" s="164"/>
      <c r="F20" s="164"/>
      <c r="G20" s="164"/>
      <c r="H20" s="164"/>
    </row>
    <row r="21" spans="1:8" s="163" customFormat="1">
      <c r="A21" s="193" t="s">
        <v>377</v>
      </c>
    </row>
    <row r="22" spans="1:8" s="163" customFormat="1">
      <c r="A22" s="193" t="s">
        <v>378</v>
      </c>
    </row>
    <row r="23" spans="1:8" s="163" customFormat="1">
      <c r="A23" s="193" t="s">
        <v>379</v>
      </c>
    </row>
    <row r="24" spans="1:8" s="163" customFormat="1">
      <c r="A24" s="193" t="s">
        <v>380</v>
      </c>
    </row>
    <row r="25" spans="1:8" s="163" customFormat="1">
      <c r="A25" s="194" t="s">
        <v>381</v>
      </c>
      <c r="C25" s="164"/>
      <c r="E25" s="164"/>
      <c r="F25" s="164"/>
      <c r="G25" s="164"/>
    </row>
    <row r="26" spans="1:8" s="163" customFormat="1">
      <c r="A26" s="194" t="s">
        <v>382</v>
      </c>
      <c r="C26" s="195"/>
      <c r="E26" s="195"/>
      <c r="F26" s="195"/>
      <c r="G26" s="195"/>
    </row>
    <row r="27" spans="1:8" s="163" customFormat="1">
      <c r="A27" s="194" t="s">
        <v>383</v>
      </c>
      <c r="C27" s="164"/>
      <c r="E27" s="164"/>
      <c r="F27" s="164"/>
      <c r="G27" s="164"/>
    </row>
    <row r="28" spans="1:8" s="163" customFormat="1">
      <c r="C28" s="164"/>
      <c r="E28" s="164"/>
      <c r="F28" s="164"/>
      <c r="G28" s="164"/>
    </row>
    <row r="29" spans="1:8" s="163" customFormat="1">
      <c r="B29" s="163" t="s">
        <v>6</v>
      </c>
      <c r="C29" s="164"/>
      <c r="E29" s="164"/>
      <c r="F29" s="164"/>
      <c r="G29" s="164"/>
    </row>
    <row r="30" spans="1:8">
      <c r="B30" s="163"/>
      <c r="C30" s="195"/>
      <c r="D30" s="163"/>
      <c r="E30" s="195"/>
      <c r="F30" s="195"/>
      <c r="G30" s="195"/>
      <c r="H30" s="163"/>
    </row>
    <row r="31" spans="1:8">
      <c r="B31" s="163"/>
      <c r="C31" s="164"/>
      <c r="D31" s="163"/>
      <c r="E31" s="164"/>
      <c r="F31" s="164"/>
      <c r="G31" s="164"/>
      <c r="H31" s="163"/>
    </row>
    <row r="32" spans="1:8">
      <c r="B32" s="163"/>
      <c r="C32" s="164"/>
      <c r="D32" s="163"/>
      <c r="E32" s="164"/>
      <c r="F32" s="164"/>
      <c r="G32" s="164"/>
      <c r="H32" s="163"/>
    </row>
    <row r="33" spans="2:8">
      <c r="B33" s="163"/>
      <c r="C33" s="164"/>
      <c r="D33" s="163"/>
      <c r="E33" s="164"/>
      <c r="F33" s="164"/>
      <c r="G33" s="164"/>
      <c r="H33" s="163"/>
    </row>
    <row r="34" spans="2:8">
      <c r="B34" s="163"/>
      <c r="C34" s="195"/>
      <c r="D34" s="163"/>
      <c r="E34" s="195"/>
      <c r="F34" s="195"/>
      <c r="G34" s="195"/>
      <c r="H34" s="163"/>
    </row>
  </sheetData>
  <sheetProtection algorithmName="SHA-512" hashValue="bGXMes7fiKCcQGIGWpwdJzn/tTGEmZCQJcJdZ84lWrwij8bnMVbySpDOldxVra9gcloqW8GaRSkMgWeKDMdr8w==" saltValue="8KqmloRWeLf2kUjYDubH5g==" spinCount="100000" sheet="1" formatCells="0" formatColumns="0" formatRows="0" insertRows="0"/>
  <dataValidations count="1">
    <dataValidation type="list" allowBlank="1" showInputMessage="1" showErrorMessage="1" sqref="D6:D11" xr:uid="{43B962C0-F77B-4A40-ABB1-0EA171B785D8}">
      <formula1>"Open-Ended,Close-Ended"</formula1>
    </dataValidation>
  </dataValidations>
  <pageMargins left="0.19685039370078741" right="0.19685039370078741" top="0.36" bottom="0.19685039370078741" header="0" footer="0"/>
  <pageSetup paperSize="9" scale="7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16F0-B6B3-4C94-B69F-01510F7C1D4E}">
  <sheetPr>
    <pageSetUpPr fitToPage="1"/>
  </sheetPr>
  <dimension ref="A1:H34"/>
  <sheetViews>
    <sheetView zoomScale="85" zoomScaleNormal="85" workbookViewId="0">
      <selection activeCell="B2" sqref="B2"/>
    </sheetView>
  </sheetViews>
  <sheetFormatPr defaultColWidth="6.54296875" defaultRowHeight="18"/>
  <cols>
    <col min="1" max="1" width="8" style="166" customWidth="1"/>
    <col min="2" max="2" width="28.7265625" style="166" customWidth="1"/>
    <col min="3" max="3" width="27.26953125" style="166" customWidth="1"/>
    <col min="4" max="4" width="18.453125" style="166" customWidth="1"/>
    <col min="5" max="5" width="21.54296875" style="166" customWidth="1"/>
    <col min="6" max="7" width="15.26953125" style="166" customWidth="1"/>
    <col min="8" max="8" width="26.6328125" style="166" customWidth="1"/>
    <col min="9" max="16384" width="6.54296875" style="166"/>
  </cols>
  <sheetData>
    <row r="1" spans="1:8">
      <c r="A1" s="165" t="s">
        <v>294</v>
      </c>
      <c r="H1" s="131"/>
    </row>
    <row r="2" spans="1:8" s="163" customFormat="1">
      <c r="A2" s="167" t="s">
        <v>2</v>
      </c>
      <c r="C2" s="168"/>
      <c r="D2" s="167"/>
      <c r="E2" s="167"/>
      <c r="F2" s="167"/>
      <c r="G2" s="167"/>
      <c r="H2" s="167"/>
    </row>
    <row r="3" spans="1:8" s="163" customFormat="1">
      <c r="A3" s="169" t="s">
        <v>248</v>
      </c>
      <c r="C3" s="170"/>
    </row>
    <row r="4" spans="1:8" s="163" customFormat="1">
      <c r="B4" s="164" t="s">
        <v>6</v>
      </c>
      <c r="C4" s="164"/>
      <c r="D4" s="164"/>
      <c r="E4" s="164"/>
      <c r="F4" s="164"/>
      <c r="G4" s="164"/>
      <c r="H4" s="164"/>
    </row>
    <row r="5" spans="1:8" ht="36">
      <c r="A5" s="171" t="s">
        <v>295</v>
      </c>
      <c r="B5" s="172" t="s">
        <v>296</v>
      </c>
      <c r="C5" s="196" t="s">
        <v>297</v>
      </c>
      <c r="D5" s="197" t="s">
        <v>298</v>
      </c>
      <c r="E5" s="197" t="s">
        <v>299</v>
      </c>
      <c r="F5" s="197" t="s">
        <v>300</v>
      </c>
      <c r="G5" s="197" t="s">
        <v>301</v>
      </c>
      <c r="H5" s="198" t="s">
        <v>128</v>
      </c>
    </row>
    <row r="6" spans="1:8">
      <c r="A6" s="178"/>
      <c r="B6" s="179"/>
      <c r="C6" s="179"/>
      <c r="D6" s="179"/>
      <c r="E6" s="179"/>
      <c r="F6" s="179"/>
      <c r="G6" s="179"/>
      <c r="H6" s="199"/>
    </row>
    <row r="7" spans="1:8">
      <c r="A7" s="178"/>
      <c r="B7" s="179"/>
      <c r="C7" s="179"/>
      <c r="D7" s="179"/>
      <c r="E7" s="179"/>
      <c r="F7" s="179"/>
      <c r="G7" s="179"/>
      <c r="H7" s="199"/>
    </row>
    <row r="8" spans="1:8">
      <c r="A8" s="178"/>
      <c r="B8" s="179"/>
      <c r="C8" s="179"/>
      <c r="D8" s="179"/>
      <c r="E8" s="179"/>
      <c r="F8" s="179"/>
      <c r="G8" s="179"/>
      <c r="H8" s="199"/>
    </row>
    <row r="9" spans="1:8">
      <c r="A9" s="185"/>
      <c r="B9" s="186"/>
      <c r="C9" s="186"/>
      <c r="D9" s="186"/>
      <c r="E9" s="186"/>
      <c r="F9" s="186"/>
      <c r="G9" s="186"/>
      <c r="H9" s="200"/>
    </row>
    <row r="10" spans="1:8">
      <c r="A10" s="185"/>
      <c r="B10" s="186"/>
      <c r="C10" s="186"/>
      <c r="D10" s="186"/>
      <c r="E10" s="186"/>
      <c r="F10" s="186"/>
      <c r="G10" s="186"/>
      <c r="H10" s="200"/>
    </row>
    <row r="11" spans="1:8">
      <c r="A11" s="185"/>
      <c r="B11" s="186"/>
      <c r="C11" s="186"/>
      <c r="D11" s="186"/>
      <c r="E11" s="186"/>
      <c r="F11" s="186"/>
      <c r="G11" s="186"/>
      <c r="H11" s="200"/>
    </row>
    <row r="13" spans="1:8">
      <c r="A13" s="164" t="s">
        <v>401</v>
      </c>
      <c r="B13" s="191"/>
      <c r="C13" s="163"/>
      <c r="D13" s="163"/>
    </row>
    <row r="14" spans="1:8">
      <c r="A14" s="164" t="s">
        <v>402</v>
      </c>
      <c r="B14" s="191"/>
      <c r="C14" s="163"/>
      <c r="D14" s="163"/>
    </row>
    <row r="15" spans="1:8">
      <c r="A15" s="164" t="s">
        <v>403</v>
      </c>
      <c r="B15" s="191"/>
      <c r="C15" s="164"/>
      <c r="D15" s="164"/>
      <c r="E15" s="164"/>
      <c r="F15" s="164"/>
      <c r="G15" s="164"/>
      <c r="H15" s="164"/>
    </row>
    <row r="16" spans="1:8">
      <c r="A16" s="164" t="s">
        <v>404</v>
      </c>
      <c r="B16" s="191"/>
      <c r="C16" s="164"/>
      <c r="D16" s="164"/>
      <c r="E16" s="164"/>
      <c r="F16" s="164"/>
      <c r="G16" s="164"/>
      <c r="H16" s="164"/>
    </row>
    <row r="17" spans="1:8">
      <c r="A17" s="164"/>
      <c r="C17" s="164"/>
      <c r="D17" s="164"/>
      <c r="E17" s="164"/>
      <c r="F17" s="164"/>
      <c r="G17" s="164"/>
      <c r="H17" s="164"/>
    </row>
    <row r="18" spans="1:8">
      <c r="A18" s="192" t="s">
        <v>66</v>
      </c>
      <c r="C18" s="163"/>
      <c r="D18" s="163"/>
    </row>
    <row r="19" spans="1:8" s="163" customFormat="1">
      <c r="A19" s="164" t="s">
        <v>302</v>
      </c>
      <c r="C19" s="164"/>
      <c r="D19" s="164"/>
      <c r="E19" s="164"/>
      <c r="F19" s="164"/>
      <c r="G19" s="164"/>
      <c r="H19" s="164"/>
    </row>
    <row r="20" spans="1:8" s="163" customFormat="1">
      <c r="A20" s="164" t="s">
        <v>303</v>
      </c>
      <c r="C20" s="164"/>
      <c r="D20" s="164"/>
      <c r="E20" s="164"/>
      <c r="F20" s="164"/>
      <c r="G20" s="164"/>
      <c r="H20" s="164"/>
    </row>
    <row r="21" spans="1:8" s="163" customFormat="1">
      <c r="A21" s="163" t="s">
        <v>304</v>
      </c>
    </row>
    <row r="22" spans="1:8" s="163" customFormat="1">
      <c r="A22" s="163" t="s">
        <v>305</v>
      </c>
    </row>
    <row r="23" spans="1:8" s="163" customFormat="1">
      <c r="A23" s="163" t="s">
        <v>306</v>
      </c>
    </row>
    <row r="24" spans="1:8" s="163" customFormat="1">
      <c r="A24" s="163" t="s">
        <v>307</v>
      </c>
    </row>
    <row r="25" spans="1:8" s="163" customFormat="1">
      <c r="C25" s="164"/>
      <c r="E25" s="164"/>
      <c r="F25" s="164"/>
      <c r="G25" s="164"/>
    </row>
    <row r="26" spans="1:8" s="163" customFormat="1">
      <c r="C26" s="195"/>
      <c r="E26" s="195"/>
      <c r="F26" s="195"/>
      <c r="G26" s="195"/>
    </row>
    <row r="27" spans="1:8" s="163" customFormat="1">
      <c r="C27" s="164"/>
      <c r="E27" s="164"/>
      <c r="F27" s="164"/>
      <c r="G27" s="164"/>
    </row>
    <row r="28" spans="1:8" s="163" customFormat="1">
      <c r="C28" s="164"/>
      <c r="E28" s="164"/>
      <c r="F28" s="164"/>
      <c r="G28" s="164"/>
    </row>
    <row r="29" spans="1:8" s="163" customFormat="1">
      <c r="B29" s="163" t="s">
        <v>6</v>
      </c>
      <c r="C29" s="164"/>
      <c r="E29" s="164"/>
      <c r="F29" s="164"/>
      <c r="G29" s="164"/>
    </row>
    <row r="30" spans="1:8">
      <c r="B30" s="163"/>
      <c r="C30" s="195"/>
      <c r="D30" s="163"/>
      <c r="E30" s="195"/>
      <c r="F30" s="195"/>
      <c r="G30" s="195"/>
      <c r="H30" s="163"/>
    </row>
    <row r="31" spans="1:8">
      <c r="B31" s="163"/>
      <c r="C31" s="164"/>
      <c r="D31" s="163"/>
      <c r="E31" s="164"/>
      <c r="F31" s="164"/>
      <c r="G31" s="164"/>
      <c r="H31" s="163"/>
    </row>
    <row r="32" spans="1:8">
      <c r="B32" s="163"/>
      <c r="C32" s="164"/>
      <c r="D32" s="163"/>
      <c r="E32" s="164"/>
      <c r="F32" s="164"/>
      <c r="G32" s="164"/>
      <c r="H32" s="163"/>
    </row>
    <row r="33" spans="2:8">
      <c r="B33" s="163"/>
      <c r="C33" s="164"/>
      <c r="D33" s="163"/>
      <c r="E33" s="164"/>
      <c r="F33" s="164"/>
      <c r="G33" s="164"/>
      <c r="H33" s="163"/>
    </row>
    <row r="34" spans="2:8">
      <c r="B34" s="163"/>
      <c r="C34" s="195"/>
      <c r="D34" s="163"/>
      <c r="E34" s="195"/>
      <c r="F34" s="195"/>
      <c r="G34" s="195"/>
      <c r="H34" s="163"/>
    </row>
  </sheetData>
  <sheetProtection algorithmName="SHA-512" hashValue="orwrhnYfiSSx0ZcffWdvaAOLjyxfl70dyZQG5L9eoU1H+/ElqJ8So4j7KQ7EIvWOSfpvGDTrjIrokzMvuO3BGw==" saltValue="uTdDb5VYfvNbBvaYi7oGsA==" spinCount="100000" sheet="1" formatCells="0" formatColumns="0" formatRows="0" insertRows="0"/>
  <pageMargins left="0.19685039370078741" right="0.19685039370078741" top="0.59" bottom="0.19685039370078741" header="0" footer="0"/>
  <pageSetup paperSize="9" scale="89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C631-02E7-45B1-9ACD-2624E1760F2E}">
  <sheetPr>
    <pageSetUpPr fitToPage="1"/>
  </sheetPr>
  <dimension ref="A1:G74"/>
  <sheetViews>
    <sheetView zoomScaleNormal="100" workbookViewId="0">
      <selection activeCell="B12" sqref="B12"/>
    </sheetView>
  </sheetViews>
  <sheetFormatPr defaultColWidth="6.54296875" defaultRowHeight="18"/>
  <cols>
    <col min="1" max="1" width="75" style="177" customWidth="1"/>
    <col min="2" max="2" width="20" style="166" customWidth="1"/>
    <col min="3" max="3" width="20.81640625" style="166" customWidth="1"/>
    <col min="4" max="4" width="18.453125" style="166" customWidth="1"/>
    <col min="5" max="5" width="18.36328125" style="166" customWidth="1"/>
    <col min="6" max="6" width="20.08984375" style="166" customWidth="1"/>
    <col min="7" max="16384" width="6.54296875" style="166"/>
  </cols>
  <sheetData>
    <row r="1" spans="1:7">
      <c r="A1" s="201" t="s">
        <v>308</v>
      </c>
    </row>
    <row r="2" spans="1:7" s="204" customFormat="1">
      <c r="A2" s="202" t="s">
        <v>2</v>
      </c>
      <c r="B2" s="203"/>
      <c r="C2" s="192"/>
      <c r="D2" s="192"/>
      <c r="E2" s="192"/>
      <c r="F2" s="192"/>
      <c r="G2" s="192"/>
    </row>
    <row r="3" spans="1:7" s="204" customFormat="1">
      <c r="A3" s="202" t="s">
        <v>248</v>
      </c>
      <c r="B3" s="205"/>
      <c r="C3" s="192"/>
      <c r="D3" s="192"/>
      <c r="E3" s="192"/>
      <c r="F3" s="192"/>
    </row>
    <row r="4" spans="1:7" s="204" customFormat="1">
      <c r="A4" s="206"/>
    </row>
    <row r="5" spans="1:7" ht="36">
      <c r="A5" s="171" t="s">
        <v>249</v>
      </c>
      <c r="B5" s="197" t="s">
        <v>309</v>
      </c>
      <c r="C5" s="197" t="s">
        <v>310</v>
      </c>
      <c r="D5" s="197" t="s">
        <v>311</v>
      </c>
      <c r="E5" s="173" t="s">
        <v>312</v>
      </c>
      <c r="F5" s="207" t="s">
        <v>129</v>
      </c>
    </row>
    <row r="6" spans="1:7">
      <c r="A6" s="208" t="s">
        <v>405</v>
      </c>
      <c r="B6" s="209">
        <f>SUM(B7,B28)</f>
        <v>0</v>
      </c>
      <c r="C6" s="209">
        <f t="shared" ref="C6:E6" si="0">SUM(C7,C28)</f>
        <v>0</v>
      </c>
      <c r="D6" s="209">
        <f t="shared" si="0"/>
        <v>0</v>
      </c>
      <c r="E6" s="209">
        <f t="shared" si="0"/>
        <v>0</v>
      </c>
      <c r="F6" s="210"/>
    </row>
    <row r="7" spans="1:7">
      <c r="A7" s="211" t="s">
        <v>406</v>
      </c>
      <c r="B7" s="212">
        <f>SUM(B8:B10,B13,B16,B19:B20,B26:B27)</f>
        <v>0</v>
      </c>
      <c r="C7" s="212">
        <f t="shared" ref="C7:E7" si="1">SUM(C8:C10,C13,C16,C19:C20,C26:C27)</f>
        <v>0</v>
      </c>
      <c r="D7" s="212">
        <f t="shared" si="1"/>
        <v>0</v>
      </c>
      <c r="E7" s="212">
        <f t="shared" si="1"/>
        <v>0</v>
      </c>
      <c r="F7" s="213"/>
    </row>
    <row r="8" spans="1:7">
      <c r="A8" s="214" t="s">
        <v>313</v>
      </c>
      <c r="B8" s="215"/>
      <c r="C8" s="215"/>
      <c r="D8" s="215"/>
      <c r="E8" s="215"/>
      <c r="F8" s="199"/>
    </row>
    <row r="9" spans="1:7">
      <c r="A9" s="214" t="s">
        <v>314</v>
      </c>
      <c r="B9" s="215"/>
      <c r="C9" s="215"/>
      <c r="D9" s="215"/>
      <c r="E9" s="215"/>
      <c r="F9" s="216"/>
    </row>
    <row r="10" spans="1:7">
      <c r="A10" s="217" t="s">
        <v>315</v>
      </c>
      <c r="B10" s="218">
        <f>SUM(B11:B12)</f>
        <v>0</v>
      </c>
      <c r="C10" s="218">
        <f t="shared" ref="C10:E10" si="2">SUM(C11:C12)</f>
        <v>0</v>
      </c>
      <c r="D10" s="218">
        <f t="shared" si="2"/>
        <v>0</v>
      </c>
      <c r="E10" s="218">
        <f t="shared" si="2"/>
        <v>0</v>
      </c>
      <c r="F10" s="219"/>
    </row>
    <row r="11" spans="1:7">
      <c r="A11" s="214" t="s">
        <v>316</v>
      </c>
      <c r="B11" s="215"/>
      <c r="C11" s="215"/>
      <c r="D11" s="215"/>
      <c r="E11" s="215"/>
      <c r="F11" s="216"/>
    </row>
    <row r="12" spans="1:7">
      <c r="A12" s="214" t="s">
        <v>317</v>
      </c>
      <c r="B12" s="215"/>
      <c r="C12" s="215"/>
      <c r="D12" s="215"/>
      <c r="E12" s="215"/>
      <c r="F12" s="216"/>
    </row>
    <row r="13" spans="1:7">
      <c r="A13" s="217" t="s">
        <v>318</v>
      </c>
      <c r="B13" s="218">
        <f>SUM(B14:B15)</f>
        <v>0</v>
      </c>
      <c r="C13" s="218">
        <f t="shared" ref="C13:E13" si="3">SUM(C14:C15)</f>
        <v>0</v>
      </c>
      <c r="D13" s="218">
        <f t="shared" si="3"/>
        <v>0</v>
      </c>
      <c r="E13" s="218">
        <f t="shared" si="3"/>
        <v>0</v>
      </c>
      <c r="F13" s="220"/>
    </row>
    <row r="14" spans="1:7">
      <c r="A14" s="214" t="s">
        <v>319</v>
      </c>
      <c r="B14" s="215"/>
      <c r="C14" s="215"/>
      <c r="D14" s="215"/>
      <c r="E14" s="215"/>
      <c r="F14" s="216"/>
    </row>
    <row r="15" spans="1:7">
      <c r="A15" s="214" t="s">
        <v>320</v>
      </c>
      <c r="B15" s="215"/>
      <c r="C15" s="215"/>
      <c r="D15" s="215"/>
      <c r="E15" s="215"/>
      <c r="F15" s="216"/>
    </row>
    <row r="16" spans="1:7">
      <c r="A16" s="217" t="s">
        <v>321</v>
      </c>
      <c r="B16" s="218">
        <f>SUM(B17:B18)</f>
        <v>0</v>
      </c>
      <c r="C16" s="218">
        <f t="shared" ref="C16:E16" si="4">SUM(C17:C18)</f>
        <v>0</v>
      </c>
      <c r="D16" s="218">
        <f t="shared" si="4"/>
        <v>0</v>
      </c>
      <c r="E16" s="218">
        <f t="shared" si="4"/>
        <v>0</v>
      </c>
      <c r="F16" s="220"/>
    </row>
    <row r="17" spans="1:6" ht="36">
      <c r="A17" s="214" t="s">
        <v>322</v>
      </c>
      <c r="B17" s="215"/>
      <c r="C17" s="215"/>
      <c r="D17" s="215"/>
      <c r="E17" s="215"/>
      <c r="F17" s="216"/>
    </row>
    <row r="18" spans="1:6">
      <c r="A18" s="214" t="s">
        <v>323</v>
      </c>
      <c r="B18" s="215"/>
      <c r="C18" s="215"/>
      <c r="D18" s="215"/>
      <c r="E18" s="215"/>
      <c r="F18" s="216"/>
    </row>
    <row r="19" spans="1:6">
      <c r="A19" s="214" t="s">
        <v>324</v>
      </c>
      <c r="B19" s="215"/>
      <c r="C19" s="215"/>
      <c r="D19" s="215"/>
      <c r="E19" s="215"/>
      <c r="F19" s="199"/>
    </row>
    <row r="20" spans="1:6">
      <c r="A20" s="217" t="s">
        <v>325</v>
      </c>
      <c r="B20" s="218">
        <f>SUM(B21:B25)</f>
        <v>0</v>
      </c>
      <c r="C20" s="218">
        <f t="shared" ref="C20:E20" si="5">SUM(C21:C25)</f>
        <v>0</v>
      </c>
      <c r="D20" s="218">
        <f t="shared" si="5"/>
        <v>0</v>
      </c>
      <c r="E20" s="218">
        <f t="shared" si="5"/>
        <v>0</v>
      </c>
      <c r="F20" s="220"/>
    </row>
    <row r="21" spans="1:6">
      <c r="A21" s="214" t="s">
        <v>326</v>
      </c>
      <c r="B21" s="215"/>
      <c r="C21" s="215"/>
      <c r="D21" s="215"/>
      <c r="E21" s="215"/>
      <c r="F21" s="199"/>
    </row>
    <row r="22" spans="1:6">
      <c r="A22" s="214" t="s">
        <v>327</v>
      </c>
      <c r="B22" s="215"/>
      <c r="C22" s="215"/>
      <c r="D22" s="215"/>
      <c r="E22" s="215"/>
      <c r="F22" s="199"/>
    </row>
    <row r="23" spans="1:6">
      <c r="A23" s="214" t="s">
        <v>328</v>
      </c>
      <c r="B23" s="215"/>
      <c r="C23" s="215"/>
      <c r="D23" s="215"/>
      <c r="E23" s="215"/>
      <c r="F23" s="199"/>
    </row>
    <row r="24" spans="1:6">
      <c r="A24" s="214" t="s">
        <v>329</v>
      </c>
      <c r="B24" s="215"/>
      <c r="C24" s="215"/>
      <c r="D24" s="215"/>
      <c r="E24" s="215"/>
      <c r="F24" s="199"/>
    </row>
    <row r="25" spans="1:6">
      <c r="A25" s="214" t="s">
        <v>330</v>
      </c>
      <c r="B25" s="215"/>
      <c r="C25" s="215"/>
      <c r="D25" s="215"/>
      <c r="E25" s="215"/>
      <c r="F25" s="199"/>
    </row>
    <row r="26" spans="1:6">
      <c r="A26" s="214" t="s">
        <v>331</v>
      </c>
      <c r="B26" s="215"/>
      <c r="C26" s="215"/>
      <c r="D26" s="215"/>
      <c r="E26" s="215"/>
      <c r="F26" s="199"/>
    </row>
    <row r="27" spans="1:6">
      <c r="A27" s="214" t="s">
        <v>332</v>
      </c>
      <c r="B27" s="215"/>
      <c r="C27" s="215"/>
      <c r="D27" s="215"/>
      <c r="E27" s="215"/>
      <c r="F27" s="199"/>
    </row>
    <row r="28" spans="1:6">
      <c r="A28" s="211" t="s">
        <v>407</v>
      </c>
      <c r="B28" s="212">
        <f>SUM(B29:B30,B33,B36,B39)</f>
        <v>0</v>
      </c>
      <c r="C28" s="212">
        <f t="shared" ref="C28:E28" si="6">SUM(C29:C30,C33,C36,C39)</f>
        <v>0</v>
      </c>
      <c r="D28" s="212">
        <f t="shared" si="6"/>
        <v>0</v>
      </c>
      <c r="E28" s="212">
        <f t="shared" si="6"/>
        <v>0</v>
      </c>
      <c r="F28" s="213"/>
    </row>
    <row r="29" spans="1:6">
      <c r="A29" s="214" t="s">
        <v>333</v>
      </c>
      <c r="B29" s="215"/>
      <c r="C29" s="215"/>
      <c r="D29" s="215"/>
      <c r="E29" s="215"/>
      <c r="F29" s="199"/>
    </row>
    <row r="30" spans="1:6">
      <c r="A30" s="217" t="s">
        <v>334</v>
      </c>
      <c r="B30" s="218">
        <f>SUM(B31:B32)</f>
        <v>0</v>
      </c>
      <c r="C30" s="218">
        <f t="shared" ref="C30:E30" si="7">SUM(C31:C32)</f>
        <v>0</v>
      </c>
      <c r="D30" s="218">
        <f t="shared" si="7"/>
        <v>0</v>
      </c>
      <c r="E30" s="218">
        <f t="shared" si="7"/>
        <v>0</v>
      </c>
      <c r="F30" s="220"/>
    </row>
    <row r="31" spans="1:6">
      <c r="A31" s="214" t="s">
        <v>316</v>
      </c>
      <c r="B31" s="215"/>
      <c r="C31" s="215"/>
      <c r="D31" s="215"/>
      <c r="E31" s="215"/>
      <c r="F31" s="199"/>
    </row>
    <row r="32" spans="1:6">
      <c r="A32" s="214" t="s">
        <v>317</v>
      </c>
      <c r="B32" s="215"/>
      <c r="C32" s="215"/>
      <c r="D32" s="215"/>
      <c r="E32" s="215"/>
      <c r="F32" s="199"/>
    </row>
    <row r="33" spans="1:6">
      <c r="A33" s="217" t="s">
        <v>335</v>
      </c>
      <c r="B33" s="218">
        <f>SUM(B34:B35)</f>
        <v>0</v>
      </c>
      <c r="C33" s="218">
        <f t="shared" ref="C33:E33" si="8">SUM(C34:C35)</f>
        <v>0</v>
      </c>
      <c r="D33" s="218">
        <f t="shared" si="8"/>
        <v>0</v>
      </c>
      <c r="E33" s="218">
        <f t="shared" si="8"/>
        <v>0</v>
      </c>
      <c r="F33" s="220"/>
    </row>
    <row r="34" spans="1:6">
      <c r="A34" s="214" t="s">
        <v>336</v>
      </c>
      <c r="B34" s="215"/>
      <c r="C34" s="215"/>
      <c r="D34" s="215"/>
      <c r="E34" s="215"/>
      <c r="F34" s="199"/>
    </row>
    <row r="35" spans="1:6">
      <c r="A35" s="214" t="s">
        <v>337</v>
      </c>
      <c r="B35" s="215"/>
      <c r="C35" s="215"/>
      <c r="D35" s="215"/>
      <c r="E35" s="215"/>
      <c r="F35" s="199"/>
    </row>
    <row r="36" spans="1:6">
      <c r="A36" s="217" t="s">
        <v>338</v>
      </c>
      <c r="B36" s="218">
        <f>SUM(B37:B38)</f>
        <v>0</v>
      </c>
      <c r="C36" s="218">
        <f t="shared" ref="C36:E36" si="9">SUM(C37:C38)</f>
        <v>0</v>
      </c>
      <c r="D36" s="218">
        <f t="shared" si="9"/>
        <v>0</v>
      </c>
      <c r="E36" s="218">
        <f t="shared" si="9"/>
        <v>0</v>
      </c>
      <c r="F36" s="220"/>
    </row>
    <row r="37" spans="1:6" ht="36">
      <c r="A37" s="214" t="s">
        <v>339</v>
      </c>
      <c r="B37" s="215"/>
      <c r="C37" s="215"/>
      <c r="D37" s="215"/>
      <c r="E37" s="215"/>
      <c r="F37" s="199"/>
    </row>
    <row r="38" spans="1:6">
      <c r="A38" s="214" t="s">
        <v>340</v>
      </c>
      <c r="B38" s="215"/>
      <c r="C38" s="215"/>
      <c r="D38" s="215"/>
      <c r="E38" s="215"/>
      <c r="F38" s="199"/>
    </row>
    <row r="39" spans="1:6">
      <c r="A39" s="214" t="s">
        <v>341</v>
      </c>
      <c r="B39" s="215"/>
      <c r="C39" s="215"/>
      <c r="D39" s="215"/>
      <c r="E39" s="215"/>
      <c r="F39" s="199"/>
    </row>
    <row r="40" spans="1:6">
      <c r="A40" s="221" t="s">
        <v>408</v>
      </c>
      <c r="B40" s="222">
        <f>SUM(B41,B43:B44)</f>
        <v>0</v>
      </c>
      <c r="C40" s="222">
        <f>SUM(C41,C43:C44)</f>
        <v>0</v>
      </c>
      <c r="D40" s="222">
        <f>SUM(D41,D43:D44)</f>
        <v>0</v>
      </c>
      <c r="E40" s="222">
        <f>SUM(E41,E43:E44)</f>
        <v>0</v>
      </c>
      <c r="F40" s="152"/>
    </row>
    <row r="41" spans="1:6">
      <c r="A41" s="223" t="s">
        <v>409</v>
      </c>
      <c r="B41" s="224">
        <f>SUM(B42:B42)</f>
        <v>0</v>
      </c>
      <c r="C41" s="224">
        <f>SUM(C42:C42)</f>
        <v>0</v>
      </c>
      <c r="D41" s="224">
        <f>SUM(D42:D42)</f>
        <v>0</v>
      </c>
      <c r="E41" s="224">
        <f>SUM(E42:E42)</f>
        <v>0</v>
      </c>
      <c r="F41" s="225"/>
    </row>
    <row r="42" spans="1:6">
      <c r="A42" s="214" t="s">
        <v>342</v>
      </c>
      <c r="B42" s="215"/>
      <c r="C42" s="215"/>
      <c r="D42" s="215"/>
      <c r="E42" s="215"/>
      <c r="F42" s="199"/>
    </row>
    <row r="43" spans="1:6">
      <c r="A43" s="223" t="s">
        <v>343</v>
      </c>
      <c r="B43" s="226"/>
      <c r="C43" s="226"/>
      <c r="D43" s="226"/>
      <c r="E43" s="226"/>
      <c r="F43" s="227"/>
    </row>
    <row r="44" spans="1:6">
      <c r="A44" s="223" t="s">
        <v>410</v>
      </c>
      <c r="B44" s="224">
        <f>SUM(B45:B52)</f>
        <v>0</v>
      </c>
      <c r="C44" s="224">
        <f t="shared" ref="C44:E44" si="10">SUM(C45:C52)</f>
        <v>0</v>
      </c>
      <c r="D44" s="224">
        <f t="shared" si="10"/>
        <v>0</v>
      </c>
      <c r="E44" s="224">
        <f t="shared" si="10"/>
        <v>0</v>
      </c>
      <c r="F44" s="225"/>
    </row>
    <row r="45" spans="1:6" ht="36">
      <c r="A45" s="214" t="s">
        <v>344</v>
      </c>
      <c r="B45" s="215"/>
      <c r="C45" s="215"/>
      <c r="D45" s="215"/>
      <c r="E45" s="215"/>
      <c r="F45" s="199"/>
    </row>
    <row r="46" spans="1:6">
      <c r="A46" s="214" t="s">
        <v>345</v>
      </c>
      <c r="B46" s="215"/>
      <c r="C46" s="215"/>
      <c r="D46" s="215"/>
      <c r="E46" s="215"/>
      <c r="F46" s="199"/>
    </row>
    <row r="47" spans="1:6">
      <c r="A47" s="214" t="s">
        <v>346</v>
      </c>
      <c r="B47" s="215"/>
      <c r="C47" s="215"/>
      <c r="D47" s="215"/>
      <c r="E47" s="215"/>
      <c r="F47" s="199"/>
    </row>
    <row r="48" spans="1:6">
      <c r="A48" s="214" t="s">
        <v>347</v>
      </c>
      <c r="B48" s="215"/>
      <c r="C48" s="215"/>
      <c r="D48" s="215"/>
      <c r="E48" s="215"/>
      <c r="F48" s="199"/>
    </row>
    <row r="49" spans="1:6">
      <c r="A49" s="214" t="s">
        <v>348</v>
      </c>
      <c r="B49" s="215"/>
      <c r="C49" s="215"/>
      <c r="D49" s="215"/>
      <c r="E49" s="215"/>
      <c r="F49" s="199"/>
    </row>
    <row r="50" spans="1:6">
      <c r="A50" s="214" t="s">
        <v>349</v>
      </c>
      <c r="B50" s="215"/>
      <c r="C50" s="215"/>
      <c r="D50" s="215"/>
      <c r="E50" s="215"/>
      <c r="F50" s="199"/>
    </row>
    <row r="51" spans="1:6">
      <c r="A51" s="214" t="s">
        <v>350</v>
      </c>
      <c r="B51" s="215"/>
      <c r="C51" s="215"/>
      <c r="D51" s="215"/>
      <c r="E51" s="215"/>
      <c r="F51" s="199"/>
    </row>
    <row r="52" spans="1:6" ht="18.5" thickBot="1">
      <c r="A52" s="228" t="s">
        <v>351</v>
      </c>
      <c r="B52" s="229"/>
      <c r="C52" s="229"/>
      <c r="D52" s="229"/>
      <c r="E52" s="229"/>
      <c r="F52" s="230"/>
    </row>
    <row r="53" spans="1:6" ht="18.5" thickTop="1">
      <c r="A53" s="231" t="s">
        <v>352</v>
      </c>
      <c r="B53" s="232">
        <f>SUM(B6,B40)</f>
        <v>0</v>
      </c>
      <c r="C53" s="232">
        <f t="shared" ref="C53:E53" si="11">SUM(C6,C40)</f>
        <v>0</v>
      </c>
      <c r="D53" s="232">
        <f t="shared" si="11"/>
        <v>0</v>
      </c>
      <c r="E53" s="232">
        <f t="shared" si="11"/>
        <v>0</v>
      </c>
      <c r="F53" s="233"/>
    </row>
    <row r="55" spans="1:6" s="204" customFormat="1">
      <c r="A55" s="234" t="s">
        <v>401</v>
      </c>
    </row>
    <row r="56" spans="1:6" s="204" customFormat="1">
      <c r="A56" s="234" t="s">
        <v>402</v>
      </c>
    </row>
    <row r="57" spans="1:6" s="204" customFormat="1">
      <c r="A57" s="234" t="s">
        <v>403</v>
      </c>
    </row>
    <row r="58" spans="1:6" s="204" customFormat="1">
      <c r="A58" s="234" t="s">
        <v>404</v>
      </c>
    </row>
    <row r="59" spans="1:6" s="204" customFormat="1">
      <c r="A59" s="235"/>
    </row>
    <row r="60" spans="1:6" s="204" customFormat="1">
      <c r="A60" s="202" t="s">
        <v>66</v>
      </c>
    </row>
    <row r="61" spans="1:6" s="204" customFormat="1">
      <c r="A61" s="236" t="s">
        <v>130</v>
      </c>
    </row>
    <row r="62" spans="1:6" s="204" customFormat="1" ht="36">
      <c r="A62" s="237" t="s">
        <v>353</v>
      </c>
    </row>
    <row r="63" spans="1:6" s="204" customFormat="1">
      <c r="A63" s="236" t="s">
        <v>354</v>
      </c>
    </row>
    <row r="64" spans="1:6">
      <c r="A64" s="236" t="s">
        <v>355</v>
      </c>
      <c r="B64" s="204"/>
      <c r="C64" s="204"/>
      <c r="D64" s="204"/>
      <c r="E64" s="204"/>
    </row>
    <row r="65" spans="1:5">
      <c r="A65" s="204" t="s">
        <v>356</v>
      </c>
      <c r="B65" s="204"/>
      <c r="C65" s="204"/>
      <c r="D65" s="204"/>
      <c r="E65" s="204"/>
    </row>
    <row r="66" spans="1:5">
      <c r="A66" s="204" t="s">
        <v>357</v>
      </c>
      <c r="B66" s="204"/>
      <c r="C66" s="204"/>
      <c r="D66" s="204"/>
      <c r="E66" s="204"/>
    </row>
    <row r="67" spans="1:5">
      <c r="A67" s="206" t="s">
        <v>358</v>
      </c>
      <c r="B67" s="204"/>
      <c r="C67" s="204"/>
      <c r="D67" s="204"/>
      <c r="E67" s="204"/>
    </row>
    <row r="68" spans="1:5">
      <c r="A68" s="206" t="s">
        <v>359</v>
      </c>
      <c r="B68" s="204"/>
      <c r="C68" s="204"/>
      <c r="D68" s="204"/>
      <c r="E68" s="204"/>
    </row>
    <row r="69" spans="1:5">
      <c r="B69" s="204"/>
      <c r="C69" s="204"/>
      <c r="D69" s="204"/>
      <c r="E69" s="204"/>
    </row>
    <row r="70" spans="1:5">
      <c r="B70" s="204"/>
      <c r="C70" s="204"/>
      <c r="D70" s="204"/>
      <c r="E70" s="204"/>
    </row>
    <row r="71" spans="1:5">
      <c r="B71" s="204"/>
      <c r="C71" s="204"/>
      <c r="D71" s="204"/>
      <c r="E71" s="204"/>
    </row>
    <row r="72" spans="1:5">
      <c r="B72" s="204"/>
      <c r="C72" s="204"/>
      <c r="D72" s="204"/>
      <c r="E72" s="204"/>
    </row>
    <row r="73" spans="1:5">
      <c r="B73" s="204"/>
      <c r="C73" s="204"/>
      <c r="D73" s="204"/>
      <c r="E73" s="204"/>
    </row>
    <row r="74" spans="1:5">
      <c r="B74" s="204"/>
      <c r="C74" s="204"/>
      <c r="D74" s="204"/>
      <c r="E74" s="204"/>
    </row>
  </sheetData>
  <sheetProtection algorithmName="SHA-512" hashValue="omLPqzuudxsoiLIadFcEezV2U+OpcEt9pNFHQIQfbPFgj2zAkNifFgXWq9DUsBNCp4iSz0ZT2fwkXJ59rU9gHw==" saltValue="QAI59/sWpBjhiY3AyvKiHw==" spinCount="100000" sheet="1" formatCells="0" formatColumns="0" formatRows="0"/>
  <conditionalFormatting sqref="B6:E53">
    <cfRule type="cellIs" dxfId="4" priority="1" operator="lessThan">
      <formula>0</formula>
    </cfRule>
  </conditionalFormatting>
  <pageMargins left="0.35" right="0.196850393700787" top="0.23" bottom="0.21" header="0" footer="0"/>
  <pageSetup paperSize="9" scale="82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8294-C937-46A5-A1B3-B53FE41EDFE1}">
  <sheetPr codeName="Sheet9">
    <pageSetUpPr fitToPage="1"/>
  </sheetPr>
  <dimension ref="A1:R78"/>
  <sheetViews>
    <sheetView zoomScale="80" zoomScaleNormal="80" zoomScaleSheetLayoutView="70" workbookViewId="0">
      <selection activeCell="A4" sqref="A4"/>
    </sheetView>
  </sheetViews>
  <sheetFormatPr defaultColWidth="6.54296875" defaultRowHeight="18"/>
  <cols>
    <col min="1" max="1" width="13.7265625" style="239" customWidth="1"/>
    <col min="2" max="2" width="53" style="239" customWidth="1"/>
    <col min="3" max="3" width="21.453125" style="239" bestFit="1" customWidth="1"/>
    <col min="4" max="4" width="20.90625" style="239" bestFit="1" customWidth="1"/>
    <col min="5" max="11" width="9.90625" style="239" bestFit="1" customWidth="1"/>
    <col min="12" max="12" width="16.453125" style="239" bestFit="1" customWidth="1"/>
    <col min="13" max="16" width="9.90625" style="239" bestFit="1" customWidth="1"/>
    <col min="17" max="17" width="9.453125" style="239" bestFit="1" customWidth="1"/>
    <col min="18" max="18" width="10.7265625" style="239" customWidth="1"/>
    <col min="19" max="16384" width="6.54296875" style="239"/>
  </cols>
  <sheetData>
    <row r="1" spans="1:18">
      <c r="A1" s="238" t="s">
        <v>411</v>
      </c>
      <c r="Q1" s="240"/>
    </row>
    <row r="3" spans="1:18">
      <c r="A3" s="238" t="s">
        <v>146</v>
      </c>
      <c r="C3" s="241"/>
    </row>
    <row r="4" spans="1:18">
      <c r="A4" s="238" t="s">
        <v>147</v>
      </c>
      <c r="C4" s="242"/>
    </row>
    <row r="5" spans="1:18">
      <c r="A5" s="238" t="s">
        <v>148</v>
      </c>
      <c r="C5" s="243"/>
    </row>
    <row r="6" spans="1:18">
      <c r="A6" s="238" t="s">
        <v>149</v>
      </c>
      <c r="C6" s="243"/>
    </row>
    <row r="8" spans="1:18">
      <c r="D8" s="244" t="s">
        <v>150</v>
      </c>
      <c r="E8" s="245" t="e">
        <f>rpt[[#Totals],[(5.1) เงินฝาก]]/$C$5</f>
        <v>#DIV/0!</v>
      </c>
      <c r="F8" s="245" t="e">
        <f>rpt[[#Totals],[(5.1) เงินฝาก]]/$C$5</f>
        <v>#DIV/0!</v>
      </c>
      <c r="G8" s="245" t="e">
        <f>rpt[[#Totals],[(5.1) เงินฝาก]]/$C$5</f>
        <v>#DIV/0!</v>
      </c>
      <c r="H8" s="245" t="e">
        <f>rpt[[#Totals],[(5.1) เงินฝาก]]/$C$5</f>
        <v>#DIV/0!</v>
      </c>
      <c r="I8" s="245" t="e">
        <f>rpt[[#Totals],[(5.1) เงินฝาก]]/$C$5</f>
        <v>#DIV/0!</v>
      </c>
      <c r="J8" s="245" t="e">
        <f>rpt[[#Totals],[(5.1) เงินฝาก]]/$C$5</f>
        <v>#DIV/0!</v>
      </c>
      <c r="K8" s="245" t="e">
        <f>rpt[[#Totals],[(5.1) เงินฝาก]]/$C$5</f>
        <v>#DIV/0!</v>
      </c>
      <c r="L8" s="245" t="e">
        <f>rpt[[#Totals],[(5.1) เงินฝาก]]/$C$5</f>
        <v>#DIV/0!</v>
      </c>
      <c r="M8" s="245" t="e">
        <f>rpt[[#Totals],[(5.1) เงินฝาก]]/$C$5</f>
        <v>#DIV/0!</v>
      </c>
      <c r="N8" s="245" t="e">
        <f>rpt[[#Totals],[(5.1) เงินฝาก]]/$C$5</f>
        <v>#DIV/0!</v>
      </c>
      <c r="O8" s="245" t="e">
        <f>rpt[[#Totals],[(5.1) เงินฝาก]]/$C$5</f>
        <v>#DIV/0!</v>
      </c>
      <c r="P8" s="245" t="e">
        <f>rpt[[#Totals],[(5.1) เงินฝาก]]/$C$5</f>
        <v>#DIV/0!</v>
      </c>
      <c r="Q8" s="246" t="e">
        <f>rpt[[#Totals],[(5.1) เงินฝาก]]/$C$5</f>
        <v>#DIV/0!</v>
      </c>
    </row>
    <row r="9" spans="1:18">
      <c r="D9" s="247" t="s">
        <v>151</v>
      </c>
      <c r="E9" s="248" t="e">
        <f>rpt[[#Totals],[(5.1) เงินฝาก]]/$C$6*100</f>
        <v>#DIV/0!</v>
      </c>
      <c r="F9" s="248" t="e">
        <f>rpt[[#Totals],[(5.2) ตราสารหนี้]]/$C$6*100</f>
        <v>#DIV/0!</v>
      </c>
      <c r="G9" s="248" t="e">
        <f>rpt[[#Totals],[(5.3) ตราสารกึ่งหนี้กึ่งทุน]]/$C$6*100</f>
        <v>#DIV/0!</v>
      </c>
      <c r="H9" s="248" t="e">
        <f>rpt[[#Totals],[(5.4) ตราสารทุน]]/$C$6*100</f>
        <v>#DIV/0!</v>
      </c>
      <c r="I9" s="248" t="e">
        <f>rpt[[#Totals],[(5.5) หน่วยลงทุน]]/$C$6*100</f>
        <v>#DIV/0!</v>
      </c>
      <c r="J9" s="248" t="e">
        <f>rpt[[#Totals],[(5.6) อนุพันธ์]]/$C$6*100</f>
        <v>#DIV/0!</v>
      </c>
      <c r="K9" s="248" t="e">
        <f>rpt[[#Totals],[(5.7) ตราสารหนี้ที่มีอนุพันธ์แฝง]]/$C$6*100</f>
        <v>#DIV/0!</v>
      </c>
      <c r="L9" s="248" t="e">
        <f>rpt[[#Totals],[(5.8)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248" t="e">
        <f>rpt[[#Totals],[(5.9) หลักทรัพย์ยืมและให้ยืม]]/$C$6*100</f>
        <v>#DIV/0!</v>
      </c>
      <c r="N9" s="248" t="e">
        <f>rpt[[#Totals],[(5.10) หลักทรัพย์ซื้อหรือขายคืน]]/$C$6*100</f>
        <v>#DIV/0!</v>
      </c>
      <c r="O9" s="248" t="e">
        <f>rpt[[#Totals],[(5.11) กิจการเงินร่วมลงทุน]]/$C$6*100</f>
        <v>#DIV/0!</v>
      </c>
      <c r="P9" s="248" t="e">
        <f>rpt[[#Totals],[(5.12) การประกอบธุรกิจอื่น]]/$C$6*100</f>
        <v>#DIV/0!</v>
      </c>
      <c r="Q9" s="249" t="e">
        <f>rpt[[#Totals],[รวม]]/$C$6*100</f>
        <v>#DIV/0!</v>
      </c>
    </row>
    <row r="10" spans="1:18" ht="18.5" thickBot="1">
      <c r="A10" s="238" t="s">
        <v>152</v>
      </c>
    </row>
    <row r="11" spans="1:18">
      <c r="A11" s="250"/>
      <c r="B11" s="251"/>
      <c r="C11" s="251"/>
      <c r="D11" s="252"/>
      <c r="E11" s="253" t="s">
        <v>11</v>
      </c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4"/>
    </row>
    <row r="12" spans="1:18" ht="130">
      <c r="A12" s="255" t="s">
        <v>153</v>
      </c>
      <c r="B12" s="256" t="s">
        <v>154</v>
      </c>
      <c r="C12" s="257" t="s">
        <v>155</v>
      </c>
      <c r="D12" s="257" t="s">
        <v>156</v>
      </c>
      <c r="E12" s="258" t="s">
        <v>157</v>
      </c>
      <c r="F12" s="258" t="s">
        <v>158</v>
      </c>
      <c r="G12" s="258" t="s">
        <v>159</v>
      </c>
      <c r="H12" s="258" t="s">
        <v>160</v>
      </c>
      <c r="I12" s="258" t="s">
        <v>161</v>
      </c>
      <c r="J12" s="258" t="s">
        <v>162</v>
      </c>
      <c r="K12" s="258" t="s">
        <v>163</v>
      </c>
      <c r="L12" s="259" t="s">
        <v>164</v>
      </c>
      <c r="M12" s="258" t="s">
        <v>165</v>
      </c>
      <c r="N12" s="258" t="s">
        <v>166</v>
      </c>
      <c r="O12" s="258" t="s">
        <v>167</v>
      </c>
      <c r="P12" s="260" t="s">
        <v>168</v>
      </c>
      <c r="Q12" s="261" t="s">
        <v>169</v>
      </c>
      <c r="R12" s="262"/>
    </row>
    <row r="13" spans="1:18">
      <c r="A13" s="263">
        <v>1</v>
      </c>
      <c r="B13" s="264"/>
      <c r="C13" s="265"/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8"/>
      <c r="P13" s="269"/>
      <c r="Q13" s="270">
        <f>SUM(rpt[[#This Row],[(5.1) เงินฝาก]:[(5.12) การประกอบธุรกิจอื่น]])</f>
        <v>0</v>
      </c>
      <c r="R13" s="262"/>
    </row>
    <row r="14" spans="1:18">
      <c r="A14" s="271">
        <v>2</v>
      </c>
      <c r="B14" s="272"/>
      <c r="C14" s="273"/>
      <c r="D14" s="274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6"/>
      <c r="P14" s="277"/>
      <c r="Q14" s="270">
        <f>SUM(rpt[[#This Row],[(5.1) เงินฝาก]:[(5.12) การประกอบธุรกิจอื่น]])</f>
        <v>0</v>
      </c>
      <c r="R14" s="262"/>
    </row>
    <row r="15" spans="1:18">
      <c r="A15" s="271">
        <v>3</v>
      </c>
      <c r="B15" s="272"/>
      <c r="C15" s="273"/>
      <c r="D15" s="274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6"/>
      <c r="P15" s="277"/>
      <c r="Q15" s="270">
        <f>SUM(rpt[[#This Row],[(5.1) เงินฝาก]:[(5.12) การประกอบธุรกิจอื่น]])</f>
        <v>0</v>
      </c>
      <c r="R15" s="262"/>
    </row>
    <row r="16" spans="1:18">
      <c r="A16" s="271">
        <v>4</v>
      </c>
      <c r="B16" s="272"/>
      <c r="C16" s="273"/>
      <c r="D16" s="274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6"/>
      <c r="P16" s="277"/>
      <c r="Q16" s="270">
        <f>SUM(rpt[[#This Row],[(5.1) เงินฝาก]:[(5.12) การประกอบธุรกิจอื่น]])</f>
        <v>0</v>
      </c>
      <c r="R16" s="262"/>
    </row>
    <row r="17" spans="1:18">
      <c r="A17" s="271">
        <v>5</v>
      </c>
      <c r="B17" s="272"/>
      <c r="C17" s="273"/>
      <c r="D17" s="274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6"/>
      <c r="P17" s="277"/>
      <c r="Q17" s="270">
        <f>SUM(rpt[[#This Row],[(5.1) เงินฝาก]:[(5.12) การประกอบธุรกิจอื่น]])</f>
        <v>0</v>
      </c>
      <c r="R17" s="262"/>
    </row>
    <row r="18" spans="1:18" hidden="1">
      <c r="A18" s="271">
        <v>6</v>
      </c>
      <c r="B18" s="272"/>
      <c r="C18" s="273"/>
      <c r="D18" s="274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6"/>
      <c r="P18" s="277"/>
      <c r="Q18" s="270">
        <f>SUM(rpt[[#This Row],[(5.1) เงินฝาก]:[(5.12) การประกอบธุรกิจอื่น]])</f>
        <v>0</v>
      </c>
      <c r="R18" s="262"/>
    </row>
    <row r="19" spans="1:18" hidden="1">
      <c r="A19" s="271">
        <v>7</v>
      </c>
      <c r="B19" s="272"/>
      <c r="C19" s="273"/>
      <c r="D19" s="274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6"/>
      <c r="P19" s="277"/>
      <c r="Q19" s="270">
        <f>SUM(rpt[[#This Row],[(5.1) เงินฝาก]:[(5.12) การประกอบธุรกิจอื่น]])</f>
        <v>0</v>
      </c>
      <c r="R19" s="262"/>
    </row>
    <row r="20" spans="1:18" hidden="1">
      <c r="A20" s="271">
        <v>8</v>
      </c>
      <c r="B20" s="272"/>
      <c r="C20" s="273"/>
      <c r="D20" s="274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6"/>
      <c r="P20" s="277"/>
      <c r="Q20" s="270">
        <f>SUM(rpt[[#This Row],[(5.1) เงินฝาก]:[(5.12) การประกอบธุรกิจอื่น]])</f>
        <v>0</v>
      </c>
      <c r="R20" s="262"/>
    </row>
    <row r="21" spans="1:18" hidden="1">
      <c r="A21" s="271">
        <v>9</v>
      </c>
      <c r="B21" s="272"/>
      <c r="C21" s="273"/>
      <c r="D21" s="274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6"/>
      <c r="P21" s="277"/>
      <c r="Q21" s="270">
        <f>SUM(rpt[[#This Row],[(5.1) เงินฝาก]:[(5.12) การประกอบธุรกิจอื่น]])</f>
        <v>0</v>
      </c>
      <c r="R21" s="262"/>
    </row>
    <row r="22" spans="1:18">
      <c r="A22" s="271">
        <v>10</v>
      </c>
      <c r="B22" s="272"/>
      <c r="C22" s="273"/>
      <c r="D22" s="274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6"/>
      <c r="P22" s="277"/>
      <c r="Q22" s="270">
        <f>SUM(rpt[[#This Row],[(5.1) เงินฝาก]:[(5.12) การประกอบธุรกิจอื่น]])</f>
        <v>0</v>
      </c>
      <c r="R22" s="262"/>
    </row>
    <row r="23" spans="1:18" hidden="1">
      <c r="A23" s="271">
        <v>11</v>
      </c>
      <c r="B23" s="272"/>
      <c r="C23" s="273"/>
      <c r="D23" s="274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6"/>
      <c r="P23" s="277"/>
      <c r="Q23" s="270">
        <f>SUM(rpt[[#This Row],[(5.1) เงินฝาก]:[(5.12) การประกอบธุรกิจอื่น]])</f>
        <v>0</v>
      </c>
      <c r="R23" s="262"/>
    </row>
    <row r="24" spans="1:18" hidden="1">
      <c r="A24" s="271">
        <v>12</v>
      </c>
      <c r="B24" s="272"/>
      <c r="C24" s="273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6"/>
      <c r="P24" s="277"/>
      <c r="Q24" s="270">
        <f>SUM(rpt[[#This Row],[(5.1) เงินฝาก]:[(5.12) การประกอบธุรกิจอื่น]])</f>
        <v>0</v>
      </c>
      <c r="R24" s="262"/>
    </row>
    <row r="25" spans="1:18" hidden="1">
      <c r="A25" s="271">
        <v>13</v>
      </c>
      <c r="B25" s="272"/>
      <c r="C25" s="273"/>
      <c r="D25" s="274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6"/>
      <c r="P25" s="277"/>
      <c r="Q25" s="270">
        <f>SUM(rpt[[#This Row],[(5.1) เงินฝาก]:[(5.12) การประกอบธุรกิจอื่น]])</f>
        <v>0</v>
      </c>
      <c r="R25" s="262"/>
    </row>
    <row r="26" spans="1:18" hidden="1">
      <c r="A26" s="271">
        <v>14</v>
      </c>
      <c r="B26" s="272"/>
      <c r="C26" s="273"/>
      <c r="D26" s="274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6"/>
      <c r="P26" s="277"/>
      <c r="Q26" s="270">
        <f>SUM(rpt[[#This Row],[(5.1) เงินฝาก]:[(5.12) การประกอบธุรกิจอื่น]])</f>
        <v>0</v>
      </c>
      <c r="R26" s="262"/>
    </row>
    <row r="27" spans="1:18" hidden="1">
      <c r="A27" s="271">
        <v>15</v>
      </c>
      <c r="B27" s="272"/>
      <c r="C27" s="273"/>
      <c r="D27" s="274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6"/>
      <c r="P27" s="277"/>
      <c r="Q27" s="270">
        <f>SUM(rpt[[#This Row],[(5.1) เงินฝาก]:[(5.12) การประกอบธุรกิจอื่น]])</f>
        <v>0</v>
      </c>
      <c r="R27" s="262"/>
    </row>
    <row r="28" spans="1:18" hidden="1">
      <c r="A28" s="271">
        <v>16</v>
      </c>
      <c r="B28" s="272"/>
      <c r="C28" s="273"/>
      <c r="D28" s="274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6"/>
      <c r="P28" s="277"/>
      <c r="Q28" s="270">
        <f>SUM(rpt[[#This Row],[(5.1) เงินฝาก]:[(5.12) การประกอบธุรกิจอื่น]])</f>
        <v>0</v>
      </c>
      <c r="R28" s="262"/>
    </row>
    <row r="29" spans="1:18" hidden="1">
      <c r="A29" s="271">
        <v>17</v>
      </c>
      <c r="B29" s="272"/>
      <c r="C29" s="273"/>
      <c r="D29" s="274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6"/>
      <c r="P29" s="277"/>
      <c r="Q29" s="270">
        <f>SUM(rpt[[#This Row],[(5.1) เงินฝาก]:[(5.12) การประกอบธุรกิจอื่น]])</f>
        <v>0</v>
      </c>
      <c r="R29" s="262"/>
    </row>
    <row r="30" spans="1:18" hidden="1">
      <c r="A30" s="271">
        <v>18</v>
      </c>
      <c r="B30" s="272"/>
      <c r="C30" s="273"/>
      <c r="D30" s="274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6"/>
      <c r="P30" s="277"/>
      <c r="Q30" s="270">
        <f>SUM(rpt[[#This Row],[(5.1) เงินฝาก]:[(5.12) การประกอบธุรกิจอื่น]])</f>
        <v>0</v>
      </c>
      <c r="R30" s="262"/>
    </row>
    <row r="31" spans="1:18" hidden="1">
      <c r="A31" s="271">
        <v>19</v>
      </c>
      <c r="B31" s="272"/>
      <c r="C31" s="273"/>
      <c r="D31" s="274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6"/>
      <c r="P31" s="277"/>
      <c r="Q31" s="270">
        <f>SUM(rpt[[#This Row],[(5.1) เงินฝาก]:[(5.12) การประกอบธุรกิจอื่น]])</f>
        <v>0</v>
      </c>
      <c r="R31" s="262"/>
    </row>
    <row r="32" spans="1:18" hidden="1">
      <c r="A32" s="271">
        <v>20</v>
      </c>
      <c r="B32" s="272"/>
      <c r="C32" s="273"/>
      <c r="D32" s="274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6"/>
      <c r="P32" s="277"/>
      <c r="Q32" s="270">
        <f>SUM(rpt[[#This Row],[(5.1) เงินฝาก]:[(5.12) การประกอบธุรกิจอื่น]])</f>
        <v>0</v>
      </c>
      <c r="R32" s="262"/>
    </row>
    <row r="33" spans="1:18" hidden="1">
      <c r="A33" s="271">
        <v>21</v>
      </c>
      <c r="B33" s="272"/>
      <c r="C33" s="273"/>
      <c r="D33" s="274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6"/>
      <c r="P33" s="277"/>
      <c r="Q33" s="270">
        <f>SUM(rpt[[#This Row],[(5.1) เงินฝาก]:[(5.12) การประกอบธุรกิจอื่น]])</f>
        <v>0</v>
      </c>
      <c r="R33" s="262"/>
    </row>
    <row r="34" spans="1:18" hidden="1">
      <c r="A34" s="271">
        <v>22</v>
      </c>
      <c r="B34" s="272"/>
      <c r="C34" s="273"/>
      <c r="D34" s="274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6"/>
      <c r="P34" s="277"/>
      <c r="Q34" s="270">
        <f>SUM(rpt[[#This Row],[(5.1) เงินฝาก]:[(5.12) การประกอบธุรกิจอื่น]])</f>
        <v>0</v>
      </c>
      <c r="R34" s="262"/>
    </row>
    <row r="35" spans="1:18" hidden="1">
      <c r="A35" s="271">
        <v>23</v>
      </c>
      <c r="B35" s="272"/>
      <c r="C35" s="273"/>
      <c r="D35" s="274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6"/>
      <c r="P35" s="277"/>
      <c r="Q35" s="270">
        <f>SUM(rpt[[#This Row],[(5.1) เงินฝาก]:[(5.12) การประกอบธุรกิจอื่น]])</f>
        <v>0</v>
      </c>
      <c r="R35" s="262"/>
    </row>
    <row r="36" spans="1:18" hidden="1">
      <c r="A36" s="271">
        <v>24</v>
      </c>
      <c r="B36" s="272"/>
      <c r="C36" s="273"/>
      <c r="D36" s="274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6"/>
      <c r="P36" s="277"/>
      <c r="Q36" s="270">
        <f>SUM(rpt[[#This Row],[(5.1) เงินฝาก]:[(5.12) การประกอบธุรกิจอื่น]])</f>
        <v>0</v>
      </c>
      <c r="R36" s="262"/>
    </row>
    <row r="37" spans="1:18" hidden="1">
      <c r="A37" s="271">
        <v>25</v>
      </c>
      <c r="B37" s="272"/>
      <c r="C37" s="273"/>
      <c r="D37" s="274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7"/>
      <c r="Q37" s="270">
        <f>SUM(rpt[[#This Row],[(5.1) เงินฝาก]:[(5.12) การประกอบธุรกิจอื่น]])</f>
        <v>0</v>
      </c>
      <c r="R37" s="262"/>
    </row>
    <row r="38" spans="1:18" hidden="1">
      <c r="A38" s="271">
        <v>26</v>
      </c>
      <c r="B38" s="272"/>
      <c r="C38" s="273"/>
      <c r="D38" s="274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6"/>
      <c r="P38" s="277"/>
      <c r="Q38" s="270">
        <f>SUM(rpt[[#This Row],[(5.1) เงินฝาก]:[(5.12) การประกอบธุรกิจอื่น]])</f>
        <v>0</v>
      </c>
      <c r="R38" s="262"/>
    </row>
    <row r="39" spans="1:18" hidden="1">
      <c r="A39" s="271">
        <v>27</v>
      </c>
      <c r="B39" s="272"/>
      <c r="C39" s="273"/>
      <c r="D39" s="274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6"/>
      <c r="P39" s="277"/>
      <c r="Q39" s="270">
        <f>SUM(rpt[[#This Row],[(5.1) เงินฝาก]:[(5.12) การประกอบธุรกิจอื่น]])</f>
        <v>0</v>
      </c>
      <c r="R39" s="262"/>
    </row>
    <row r="40" spans="1:18" hidden="1">
      <c r="A40" s="271">
        <v>28</v>
      </c>
      <c r="B40" s="272"/>
      <c r="C40" s="273"/>
      <c r="D40" s="274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6"/>
      <c r="P40" s="277"/>
      <c r="Q40" s="270">
        <f>SUM(rpt[[#This Row],[(5.1) เงินฝาก]:[(5.12) การประกอบธุรกิจอื่น]])</f>
        <v>0</v>
      </c>
      <c r="R40" s="262"/>
    </row>
    <row r="41" spans="1:18" hidden="1">
      <c r="A41" s="271">
        <v>29</v>
      </c>
      <c r="B41" s="272"/>
      <c r="C41" s="273"/>
      <c r="D41" s="274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6"/>
      <c r="P41" s="277"/>
      <c r="Q41" s="270">
        <f>SUM(rpt[[#This Row],[(5.1) เงินฝาก]:[(5.12) การประกอบธุรกิจอื่น]])</f>
        <v>0</v>
      </c>
    </row>
    <row r="42" spans="1:18">
      <c r="A42" s="278">
        <v>30</v>
      </c>
      <c r="B42" s="279"/>
      <c r="C42" s="280"/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3"/>
      <c r="P42" s="284"/>
      <c r="Q42" s="270">
        <f>SUM(rpt[[#This Row],[(5.1) เงินฝาก]:[(5.12) การประกอบธุรกิจอื่น]])</f>
        <v>0</v>
      </c>
    </row>
    <row r="43" spans="1:18" ht="18.5" thickBot="1">
      <c r="A43" s="285"/>
      <c r="B43" s="286" t="s">
        <v>169</v>
      </c>
      <c r="C43" s="286"/>
      <c r="D43" s="287"/>
      <c r="E43" s="288">
        <f>SUBTOTAL(109,rpt[(5.1) เงินฝาก])</f>
        <v>0</v>
      </c>
      <c r="F43" s="288">
        <f>SUBTOTAL(109,rpt[(5.2) ตราสารหนี้])</f>
        <v>0</v>
      </c>
      <c r="G43" s="288">
        <f>SUBTOTAL(109,rpt[(5.3) ตราสารกึ่งหนี้กึ่งทุน])</f>
        <v>0</v>
      </c>
      <c r="H43" s="288">
        <f>SUBTOTAL(109,rpt[(5.4) ตราสารทุน])</f>
        <v>0</v>
      </c>
      <c r="I43" s="288">
        <f>SUBTOTAL(109,rpt[(5.5) หน่วยลงทุน])</f>
        <v>0</v>
      </c>
      <c r="J43" s="288">
        <f>SUBTOTAL(109,rpt[(5.6) อนุพันธ์])</f>
        <v>0</v>
      </c>
      <c r="K43" s="288">
        <f>SUBTOTAL(109,rpt[(5.7) ตราสารหนี้ที่มีอนุพันธ์แฝง])</f>
        <v>0</v>
      </c>
      <c r="L43" s="288">
        <f>SUBTOTAL(109,rpt[(5.8) เงินให้กู้ยืม ให้เช่าซื้อรถ 
รับอาวัลตั๋วเงิน และออกหนังสือค้ำประกัน])</f>
        <v>0</v>
      </c>
      <c r="M43" s="288">
        <f>SUBTOTAL(109,rpt[(5.9) หลักทรัพย์ยืมและให้ยืม])</f>
        <v>0</v>
      </c>
      <c r="N43" s="288">
        <f>SUBTOTAL(109,rpt[(5.10) หลักทรัพย์ซื้อหรือขายคืน])</f>
        <v>0</v>
      </c>
      <c r="O43" s="289">
        <f>SUBTOTAL(109,rpt[(5.11) กิจการเงินร่วมลงทุน])</f>
        <v>0</v>
      </c>
      <c r="P43" s="289">
        <f>SUBTOTAL(109,rpt[(5.12) การประกอบธุรกิจอื่น])</f>
        <v>0</v>
      </c>
      <c r="Q43" s="290">
        <f>SUBTOTAL(109,rpt[รวม])</f>
        <v>0</v>
      </c>
    </row>
    <row r="44" spans="1:18">
      <c r="A44" s="238"/>
      <c r="B44" s="291"/>
      <c r="C44" s="291"/>
      <c r="D44" s="238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</row>
    <row r="45" spans="1:18" ht="18.5" thickBot="1">
      <c r="A45" s="238" t="s">
        <v>170</v>
      </c>
      <c r="B45" s="291"/>
      <c r="C45" s="291"/>
      <c r="D45" s="238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</row>
    <row r="46" spans="1:18">
      <c r="A46" s="250"/>
      <c r="B46" s="251"/>
      <c r="C46" s="251"/>
      <c r="D46" s="251"/>
      <c r="E46" s="397"/>
      <c r="F46" s="397"/>
      <c r="G46" s="397" t="s">
        <v>11</v>
      </c>
      <c r="H46" s="397"/>
      <c r="I46" s="397"/>
      <c r="J46" s="397"/>
      <c r="K46" s="397"/>
      <c r="L46" s="398"/>
      <c r="M46" s="238"/>
      <c r="N46" s="238"/>
      <c r="O46" s="238"/>
      <c r="P46" s="238"/>
      <c r="Q46" s="238"/>
    </row>
    <row r="47" spans="1:18" ht="105.5">
      <c r="A47" s="293" t="s">
        <v>153</v>
      </c>
      <c r="B47" s="294" t="s">
        <v>154</v>
      </c>
      <c r="C47" s="294" t="s">
        <v>155</v>
      </c>
      <c r="D47" s="294" t="s">
        <v>156</v>
      </c>
      <c r="E47" s="399" t="s">
        <v>171</v>
      </c>
      <c r="F47" s="400"/>
      <c r="G47" s="295" t="s">
        <v>172</v>
      </c>
      <c r="H47" s="295" t="s">
        <v>173</v>
      </c>
      <c r="I47" s="295" t="s">
        <v>174</v>
      </c>
      <c r="J47" s="295" t="s">
        <v>175</v>
      </c>
      <c r="K47" s="295" t="s">
        <v>176</v>
      </c>
      <c r="L47" s="296" t="s">
        <v>169</v>
      </c>
      <c r="M47" s="297"/>
      <c r="N47" s="297"/>
      <c r="O47" s="297"/>
      <c r="P47" s="297"/>
    </row>
    <row r="48" spans="1:18">
      <c r="A48" s="263">
        <v>1</v>
      </c>
      <c r="B48" s="264"/>
      <c r="C48" s="265"/>
      <c r="D48" s="298"/>
      <c r="E48" s="401"/>
      <c r="F48" s="402"/>
      <c r="G48" s="299"/>
      <c r="H48" s="273"/>
      <c r="I48" s="273"/>
      <c r="J48" s="299"/>
      <c r="K48" s="273"/>
      <c r="L48" s="300"/>
      <c r="M48" s="301"/>
      <c r="N48" s="301"/>
      <c r="O48" s="301"/>
      <c r="P48" s="301"/>
    </row>
    <row r="49" spans="1:17">
      <c r="A49" s="271">
        <v>2</v>
      </c>
      <c r="B49" s="272"/>
      <c r="C49" s="273"/>
      <c r="D49" s="302"/>
      <c r="E49" s="395"/>
      <c r="F49" s="396"/>
      <c r="G49" s="299"/>
      <c r="H49" s="273"/>
      <c r="I49" s="273"/>
      <c r="J49" s="299"/>
      <c r="K49" s="273"/>
      <c r="L49" s="300"/>
      <c r="M49" s="301"/>
      <c r="N49" s="301"/>
      <c r="O49" s="301"/>
      <c r="P49" s="301"/>
    </row>
    <row r="50" spans="1:17">
      <c r="A50" s="271">
        <v>3</v>
      </c>
      <c r="B50" s="272"/>
      <c r="C50" s="273"/>
      <c r="D50" s="302"/>
      <c r="E50" s="395"/>
      <c r="F50" s="396"/>
      <c r="G50" s="299"/>
      <c r="H50" s="273"/>
      <c r="I50" s="273"/>
      <c r="J50" s="299"/>
      <c r="K50" s="273"/>
      <c r="L50" s="300"/>
      <c r="M50" s="301"/>
      <c r="N50" s="301"/>
      <c r="O50" s="301"/>
      <c r="P50" s="301"/>
    </row>
    <row r="51" spans="1:17">
      <c r="A51" s="271">
        <v>4</v>
      </c>
      <c r="B51" s="272"/>
      <c r="C51" s="273"/>
      <c r="D51" s="302"/>
      <c r="E51" s="395"/>
      <c r="F51" s="396"/>
      <c r="G51" s="299"/>
      <c r="H51" s="273"/>
      <c r="I51" s="273"/>
      <c r="J51" s="299"/>
      <c r="K51" s="273"/>
      <c r="L51" s="300"/>
      <c r="M51" s="301"/>
      <c r="N51" s="301"/>
      <c r="O51" s="301"/>
      <c r="P51" s="301"/>
    </row>
    <row r="52" spans="1:17">
      <c r="A52" s="271">
        <v>5</v>
      </c>
      <c r="B52" s="272"/>
      <c r="C52" s="273"/>
      <c r="D52" s="302"/>
      <c r="E52" s="395"/>
      <c r="F52" s="396"/>
      <c r="G52" s="299"/>
      <c r="H52" s="273"/>
      <c r="I52" s="273"/>
      <c r="J52" s="299"/>
      <c r="K52" s="273"/>
      <c r="L52" s="300"/>
      <c r="M52" s="301"/>
      <c r="N52" s="301"/>
      <c r="O52" s="301"/>
      <c r="P52" s="301"/>
    </row>
    <row r="53" spans="1:17" ht="18.5" thickBot="1">
      <c r="A53" s="303"/>
      <c r="B53" s="304" t="s">
        <v>169</v>
      </c>
      <c r="C53" s="304"/>
      <c r="D53" s="305"/>
      <c r="E53" s="306"/>
      <c r="F53" s="307"/>
      <c r="G53" s="308">
        <f>SUBTOTAL(109,rpt[(5.2) ตราสารหนี้])</f>
        <v>0</v>
      </c>
      <c r="H53" s="309">
        <f>SUBTOTAL(109,rpt[(5.3) ตราสารกึ่งหนี้กึ่งทุน])</f>
        <v>0</v>
      </c>
      <c r="I53" s="309">
        <f>SUBTOTAL(109,rpt[(5.4) ตราสารทุน])</f>
        <v>0</v>
      </c>
      <c r="J53" s="309">
        <f>SUBTOTAL(109,rpt[(5.5) หน่วยลงทุน])</f>
        <v>0</v>
      </c>
      <c r="K53" s="309">
        <f>SUBTOTAL(109,rpt[(5.6) อนุพันธ์])</f>
        <v>0</v>
      </c>
      <c r="L53" s="310">
        <f>SUBTOTAL(109,rpt[รวม])</f>
        <v>0</v>
      </c>
      <c r="M53" s="292"/>
      <c r="N53" s="292"/>
      <c r="O53" s="292"/>
      <c r="P53" s="292"/>
    </row>
    <row r="54" spans="1:17">
      <c r="A54" s="238"/>
      <c r="B54" s="291"/>
      <c r="C54" s="291"/>
      <c r="D54" s="238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</row>
    <row r="55" spans="1:17">
      <c r="A55" s="238"/>
      <c r="B55" s="291"/>
      <c r="C55" s="291"/>
      <c r="D55" s="238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</row>
    <row r="56" spans="1:17">
      <c r="A56" s="238"/>
      <c r="B56" s="291"/>
      <c r="C56" s="291"/>
      <c r="D56" s="238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</row>
    <row r="57" spans="1:17">
      <c r="E57" s="311"/>
    </row>
    <row r="58" spans="1:17">
      <c r="A58" s="239" t="s">
        <v>412</v>
      </c>
      <c r="B58" s="239" t="s">
        <v>177</v>
      </c>
      <c r="E58" s="311"/>
    </row>
    <row r="59" spans="1:17">
      <c r="B59" s="239" t="s">
        <v>178</v>
      </c>
    </row>
    <row r="60" spans="1:17">
      <c r="B60" s="239" t="s">
        <v>179</v>
      </c>
    </row>
    <row r="61" spans="1:17">
      <c r="B61" s="239" t="s">
        <v>180</v>
      </c>
    </row>
    <row r="62" spans="1:17">
      <c r="B62" s="239" t="s">
        <v>181</v>
      </c>
    </row>
    <row r="63" spans="1:17">
      <c r="B63" s="239" t="s">
        <v>182</v>
      </c>
    </row>
    <row r="64" spans="1:17">
      <c r="B64" s="239" t="s">
        <v>183</v>
      </c>
    </row>
    <row r="65" spans="1:3">
      <c r="B65" s="239" t="s">
        <v>184</v>
      </c>
    </row>
    <row r="66" spans="1:3">
      <c r="B66" s="239" t="s">
        <v>185</v>
      </c>
    </row>
    <row r="67" spans="1:3">
      <c r="B67" s="239" t="s">
        <v>186</v>
      </c>
    </row>
    <row r="68" spans="1:3">
      <c r="B68" s="239" t="s">
        <v>187</v>
      </c>
    </row>
    <row r="69" spans="1:3">
      <c r="B69" s="239" t="s">
        <v>188</v>
      </c>
    </row>
    <row r="70" spans="1:3">
      <c r="B70" s="239" t="s">
        <v>189</v>
      </c>
    </row>
    <row r="71" spans="1:3">
      <c r="B71" s="239" t="s">
        <v>190</v>
      </c>
    </row>
    <row r="72" spans="1:3">
      <c r="B72" s="239" t="s">
        <v>191</v>
      </c>
    </row>
    <row r="73" spans="1:3">
      <c r="B73" s="239" t="s">
        <v>192</v>
      </c>
    </row>
    <row r="74" spans="1:3">
      <c r="B74" s="194" t="s">
        <v>193</v>
      </c>
    </row>
    <row r="75" spans="1:3">
      <c r="B75" s="194" t="s">
        <v>194</v>
      </c>
      <c r="C75" s="312"/>
    </row>
    <row r="76" spans="1:3">
      <c r="A76" s="313"/>
    </row>
    <row r="77" spans="1:3">
      <c r="A77" s="314"/>
    </row>
    <row r="78" spans="1:3">
      <c r="A78" s="314"/>
    </row>
  </sheetData>
  <autoFilter ref="A47:L47" xr:uid="{BA1B9251-427C-4693-A01A-EE9C57D1CAE1}">
    <filterColumn colId="4" showButton="0"/>
  </autoFilter>
  <mergeCells count="8">
    <mergeCell ref="E51:F51"/>
    <mergeCell ref="E52:F52"/>
    <mergeCell ref="E46:F46"/>
    <mergeCell ref="G46:L46"/>
    <mergeCell ref="E47:F47"/>
    <mergeCell ref="E48:F48"/>
    <mergeCell ref="E49:F49"/>
    <mergeCell ref="E50:F50"/>
  </mergeCells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{B8C3C5EC-838C-477A-A1F6-3FB6F85E5C4D}</x14:id>
        </ext>
      </extLst>
    </cfRule>
  </conditionalFormatting>
  <conditionalFormatting sqref="E8:Q8">
    <cfRule type="cellIs" dxfId="3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{BD12FB50-EC52-44B2-8A18-0906A128F910}</x14:id>
        </ext>
      </extLst>
    </cfRule>
  </conditionalFormatting>
  <conditionalFormatting sqref="E9:Q9">
    <cfRule type="cellIs" dxfId="2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{CD9EE5D0-C3B1-4121-A59E-7CC25C83BB2C}</x14:id>
        </ext>
      </extLst>
    </cfRule>
  </conditionalFormatting>
  <dataValidations count="1">
    <dataValidation type="list" allowBlank="1" showInputMessage="1" showErrorMessage="1" sqref="D13:D42 D48:D52" xr:uid="{AA69CDEA-9982-43B4-94A1-EC6AEDCCC9E1}">
      <formula1>$B$64:$B$67</formula1>
    </dataValidation>
  </dataValidations>
  <pageMargins left="0.21" right="0.15" top="0.25" bottom="0.25" header="0.3" footer="0.3"/>
  <pageSetup paperSize="9" scale="59" fitToHeight="0" orientation="landscape" r:id="rId1"/>
  <rowBreaks count="1" manualBreakCount="1">
    <brk id="57" max="16383" man="1"/>
  </rowBreak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C3C5EC-838C-477A-A1F6-3FB6F85E5C4D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BD12FB50-EC52-44B2-8A18-0906A128F91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E8:Q8</xm:sqref>
        </x14:conditionalFormatting>
        <x14:conditionalFormatting xmlns:xm="http://schemas.microsoft.com/office/excel/2006/main">
          <x14:cfRule type="dataBar" id="{CD9EE5D0-C3B1-4121-A59E-7CC25C83BB2C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E9:Q9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7108-1CAA-417D-9DCB-41376F829EB3}">
  <sheetPr codeName="Sheet10">
    <pageSetUpPr fitToPage="1"/>
  </sheetPr>
  <dimension ref="A1:Q135"/>
  <sheetViews>
    <sheetView tabSelected="1" zoomScale="80" zoomScaleNormal="80" zoomScaleSheetLayoutView="70" workbookViewId="0"/>
  </sheetViews>
  <sheetFormatPr defaultColWidth="6.54296875" defaultRowHeight="18"/>
  <cols>
    <col min="1" max="1" width="13.81640625" style="239" customWidth="1"/>
    <col min="2" max="2" width="52.36328125" style="239" customWidth="1"/>
    <col min="3" max="3" width="21.453125" style="239" bestFit="1" customWidth="1"/>
    <col min="4" max="4" width="20.90625" style="239" bestFit="1" customWidth="1"/>
    <col min="5" max="11" width="9.90625" style="239" bestFit="1" customWidth="1"/>
    <col min="12" max="12" width="16.453125" style="239" bestFit="1" customWidth="1"/>
    <col min="13" max="15" width="9.90625" style="239" bestFit="1" customWidth="1"/>
    <col min="16" max="16" width="9.453125" style="239" bestFit="1" customWidth="1"/>
    <col min="17" max="17" width="26.6328125" style="239" bestFit="1" customWidth="1"/>
    <col min="18" max="16384" width="6.54296875" style="239"/>
  </cols>
  <sheetData>
    <row r="1" spans="1:17">
      <c r="A1" s="335" t="s">
        <v>413</v>
      </c>
      <c r="P1" s="240"/>
    </row>
    <row r="3" spans="1:17">
      <c r="A3" s="238" t="s">
        <v>146</v>
      </c>
      <c r="C3" s="241"/>
    </row>
    <row r="4" spans="1:17">
      <c r="A4" s="238" t="s">
        <v>147</v>
      </c>
      <c r="C4" s="242"/>
    </row>
    <row r="5" spans="1:17">
      <c r="A5" s="238" t="s">
        <v>148</v>
      </c>
      <c r="C5" s="243"/>
    </row>
    <row r="6" spans="1:17">
      <c r="A6" s="238" t="s">
        <v>149</v>
      </c>
      <c r="C6" s="243"/>
    </row>
    <row r="8" spans="1:17">
      <c r="D8" s="244" t="s">
        <v>150</v>
      </c>
      <c r="E8" s="245" t="e">
        <f>rpt.end[[#Totals],[(5.1) เงินฝาก]]/$C$5*100</f>
        <v>#DIV/0!</v>
      </c>
      <c r="F8" s="245" t="e">
        <f>rpt.end[[#Totals],[(5.2) ตราสารหนี้]]/$C$5*100</f>
        <v>#DIV/0!</v>
      </c>
      <c r="G8" s="245" t="e">
        <f>rpt.end[[#Totals],[(5.3) ตราสารกึ่งหนี้กึ่งทุน]]/$C$5*100</f>
        <v>#DIV/0!</v>
      </c>
      <c r="H8" s="245" t="e">
        <f>rpt.end[[#Totals],[(5.4) ตราสารทุน]]/$C$5*100</f>
        <v>#DIV/0!</v>
      </c>
      <c r="I8" s="245" t="e">
        <f>rpt.end[[#Totals],[(5.5) หน่วยลงทุน]]/$C$5*100</f>
        <v>#DIV/0!</v>
      </c>
      <c r="J8" s="245" t="e">
        <f>rpt.end[[#Totals],[(5.6) อนุพันธ์]]/$C$5*100</f>
        <v>#DIV/0!</v>
      </c>
      <c r="K8" s="245" t="e">
        <f>rpt.end[[#Totals],[(5.7) ตราสารหนี้ที่มีอนุพันธ์แฝง]]/$C$5*100</f>
        <v>#DIV/0!</v>
      </c>
      <c r="L8" s="245" t="e">
        <f>rpt.end[[#Totals],[(5.8) เงินให้กู้ยืม ให้เช่าซื้อรถ 
รับอาวัลตั๋วเงิน และออกหนังสือค้ำประกัน]]/$C$5*100</f>
        <v>#DIV/0!</v>
      </c>
      <c r="M8" s="245" t="e">
        <f>rpt.end[[#Totals],[(5.9) หลักทรัพย์ยืมและให้ยืม]]/$C$5*100</f>
        <v>#DIV/0!</v>
      </c>
      <c r="N8" s="245" t="e">
        <f>rpt.end[[#Totals],[(5.10) หลักทรัพย์ซื้อหรือขายคืน]]/$C$5*100</f>
        <v>#DIV/0!</v>
      </c>
      <c r="O8" s="245" t="e">
        <f>rpt.end[[#Totals],[(5.11) กิจการเงินร่วมลงทุน]]/$C$5*100</f>
        <v>#DIV/0!</v>
      </c>
      <c r="P8" s="246" t="e">
        <f>rpt.end[[#Totals],[รวม]]/$C$5*100</f>
        <v>#DIV/0!</v>
      </c>
    </row>
    <row r="9" spans="1:17">
      <c r="D9" s="247" t="s">
        <v>151</v>
      </c>
      <c r="E9" s="248" t="e">
        <f>rpt.end[[#Totals],[(5.1) เงินฝาก]]/$C$6*100</f>
        <v>#DIV/0!</v>
      </c>
      <c r="F9" s="248" t="e">
        <f>rpt.end[[#Totals],[(5.2) ตราสารหนี้]]/$C$6*100</f>
        <v>#DIV/0!</v>
      </c>
      <c r="G9" s="248" t="e">
        <f>rpt.end[[#Totals],[(5.3) ตราสารกึ่งหนี้กึ่งทุน]]/$C$6*100</f>
        <v>#DIV/0!</v>
      </c>
      <c r="H9" s="248" t="e">
        <f>rpt.end[[#Totals],[(5.4) ตราสารทุน]]/$C$6*100</f>
        <v>#DIV/0!</v>
      </c>
      <c r="I9" s="248" t="e">
        <f>rpt.end[[#Totals],[(5.5) หน่วยลงทุน]]/$C$6*100</f>
        <v>#DIV/0!</v>
      </c>
      <c r="J9" s="248" t="e">
        <f>rpt.end[[#Totals],[(5.6) อนุพันธ์]]/$C$6*100</f>
        <v>#DIV/0!</v>
      </c>
      <c r="K9" s="248" t="e">
        <f>rpt.end[[#Totals],[(5.7) ตราสารหนี้ที่มีอนุพันธ์แฝง]]/$C$6*100</f>
        <v>#DIV/0!</v>
      </c>
      <c r="L9" s="248" t="e">
        <f>rpt.end[[#Totals],[(5.8)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248" t="e">
        <f>rpt.end[[#Totals],[(5.9) หลักทรัพย์ยืมและให้ยืม]]/$C$6*100</f>
        <v>#DIV/0!</v>
      </c>
      <c r="N9" s="248" t="e">
        <f>rpt.end[[#Totals],[(5.10) หลักทรัพย์ซื้อหรือขายคืน]]/$C$6*100</f>
        <v>#DIV/0!</v>
      </c>
      <c r="O9" s="248" t="e">
        <f>rpt.end[[#Totals],[(5.11) กิจการเงินร่วมลงทุน]]/$C$6*100</f>
        <v>#DIV/0!</v>
      </c>
      <c r="P9" s="249" t="e">
        <f>rpt.end[[#Totals],[รวม]]/$C$6*100</f>
        <v>#DIV/0!</v>
      </c>
    </row>
    <row r="10" spans="1:17" ht="18.5" thickBot="1">
      <c r="A10" s="238" t="s">
        <v>195</v>
      </c>
    </row>
    <row r="11" spans="1:17">
      <c r="A11" s="250"/>
      <c r="B11" s="251"/>
      <c r="C11" s="251"/>
      <c r="D11" s="252"/>
      <c r="E11" s="253" t="s">
        <v>196</v>
      </c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4"/>
    </row>
    <row r="12" spans="1:17" ht="130">
      <c r="A12" s="255" t="s">
        <v>153</v>
      </c>
      <c r="B12" s="256" t="s">
        <v>154</v>
      </c>
      <c r="C12" s="257" t="s">
        <v>155</v>
      </c>
      <c r="D12" s="257" t="s">
        <v>156</v>
      </c>
      <c r="E12" s="258" t="s">
        <v>157</v>
      </c>
      <c r="F12" s="258" t="s">
        <v>158</v>
      </c>
      <c r="G12" s="258" t="s">
        <v>159</v>
      </c>
      <c r="H12" s="258" t="s">
        <v>160</v>
      </c>
      <c r="I12" s="258" t="s">
        <v>161</v>
      </c>
      <c r="J12" s="258" t="s">
        <v>162</v>
      </c>
      <c r="K12" s="258" t="s">
        <v>163</v>
      </c>
      <c r="L12" s="259" t="s">
        <v>164</v>
      </c>
      <c r="M12" s="258" t="s">
        <v>165</v>
      </c>
      <c r="N12" s="258" t="s">
        <v>166</v>
      </c>
      <c r="O12" s="258" t="s">
        <v>167</v>
      </c>
      <c r="P12" s="261" t="s">
        <v>169</v>
      </c>
      <c r="Q12" s="262"/>
    </row>
    <row r="13" spans="1:17">
      <c r="A13" s="263">
        <v>1</v>
      </c>
      <c r="B13" s="264"/>
      <c r="C13" s="265"/>
      <c r="D13" s="315"/>
      <c r="E13" s="316"/>
      <c r="F13" s="267"/>
      <c r="G13" s="267"/>
      <c r="H13" s="267"/>
      <c r="I13" s="267"/>
      <c r="J13" s="267"/>
      <c r="K13" s="267"/>
      <c r="L13" s="267"/>
      <c r="M13" s="267"/>
      <c r="N13" s="267"/>
      <c r="O13" s="268"/>
      <c r="P13" s="317">
        <f>SUM(rpt.beg[[#This Row],[(5.1) เงินฝาก]:[(5.11) กิจการเงินร่วมลงทุน]])</f>
        <v>0</v>
      </c>
      <c r="Q13" s="262"/>
    </row>
    <row r="14" spans="1:17">
      <c r="A14" s="271">
        <v>2</v>
      </c>
      <c r="B14" s="272"/>
      <c r="C14" s="273"/>
      <c r="D14" s="299"/>
      <c r="E14" s="318"/>
      <c r="F14" s="275"/>
      <c r="G14" s="275"/>
      <c r="H14" s="275"/>
      <c r="I14" s="275"/>
      <c r="J14" s="275"/>
      <c r="K14" s="275"/>
      <c r="L14" s="275"/>
      <c r="M14" s="275"/>
      <c r="N14" s="275"/>
      <c r="O14" s="276"/>
      <c r="P14" s="319">
        <f>SUM(rpt.beg[[#This Row],[(5.1) เงินฝาก]:[(5.11) กิจการเงินร่วมลงทุน]])</f>
        <v>0</v>
      </c>
      <c r="Q14" s="262"/>
    </row>
    <row r="15" spans="1:17">
      <c r="A15" s="271">
        <v>3</v>
      </c>
      <c r="B15" s="272"/>
      <c r="C15" s="273"/>
      <c r="D15" s="299"/>
      <c r="E15" s="318"/>
      <c r="F15" s="275"/>
      <c r="G15" s="275"/>
      <c r="H15" s="275"/>
      <c r="I15" s="275"/>
      <c r="J15" s="275"/>
      <c r="K15" s="275"/>
      <c r="L15" s="275"/>
      <c r="M15" s="275"/>
      <c r="N15" s="275"/>
      <c r="O15" s="276"/>
      <c r="P15" s="319">
        <f>SUM(rpt.beg[[#This Row],[(5.1) เงินฝาก]:[(5.11) กิจการเงินร่วมลงทุน]])</f>
        <v>0</v>
      </c>
      <c r="Q15" s="262"/>
    </row>
    <row r="16" spans="1:17">
      <c r="A16" s="271">
        <v>4</v>
      </c>
      <c r="B16" s="272"/>
      <c r="C16" s="273"/>
      <c r="D16" s="299"/>
      <c r="E16" s="318"/>
      <c r="F16" s="275"/>
      <c r="G16" s="275"/>
      <c r="H16" s="275"/>
      <c r="I16" s="275"/>
      <c r="J16" s="275"/>
      <c r="K16" s="275"/>
      <c r="L16" s="275"/>
      <c r="M16" s="275"/>
      <c r="N16" s="275"/>
      <c r="O16" s="276"/>
      <c r="P16" s="319">
        <f>SUM(rpt.beg[[#This Row],[(5.1) เงินฝาก]:[(5.11) กิจการเงินร่วมลงทุน]])</f>
        <v>0</v>
      </c>
      <c r="Q16" s="262"/>
    </row>
    <row r="17" spans="1:17">
      <c r="A17" s="271">
        <v>5</v>
      </c>
      <c r="B17" s="272"/>
      <c r="C17" s="273"/>
      <c r="D17" s="299"/>
      <c r="E17" s="318"/>
      <c r="F17" s="275"/>
      <c r="G17" s="275"/>
      <c r="H17" s="275"/>
      <c r="I17" s="275"/>
      <c r="J17" s="275"/>
      <c r="K17" s="275"/>
      <c r="L17" s="275"/>
      <c r="M17" s="275"/>
      <c r="N17" s="275"/>
      <c r="O17" s="276"/>
      <c r="P17" s="319">
        <f>SUM(rpt.beg[[#This Row],[(5.1) เงินฝาก]:[(5.11) กิจการเงินร่วมลงทุน]])</f>
        <v>0</v>
      </c>
      <c r="Q17" s="262"/>
    </row>
    <row r="18" spans="1:17" hidden="1">
      <c r="A18" s="271">
        <v>6</v>
      </c>
      <c r="B18" s="272"/>
      <c r="C18" s="273"/>
      <c r="D18" s="299"/>
      <c r="E18" s="318"/>
      <c r="F18" s="275"/>
      <c r="G18" s="275"/>
      <c r="H18" s="275"/>
      <c r="I18" s="275"/>
      <c r="J18" s="275"/>
      <c r="K18" s="275"/>
      <c r="L18" s="275"/>
      <c r="M18" s="275"/>
      <c r="N18" s="275"/>
      <c r="O18" s="276"/>
      <c r="P18" s="319">
        <f>SUM(rpt.beg[[#This Row],[(5.1) เงินฝาก]:[(5.11) กิจการเงินร่วมลงทุน]])</f>
        <v>0</v>
      </c>
      <c r="Q18" s="262"/>
    </row>
    <row r="19" spans="1:17" hidden="1">
      <c r="A19" s="271">
        <v>7</v>
      </c>
      <c r="B19" s="272"/>
      <c r="C19" s="273"/>
      <c r="D19" s="299"/>
      <c r="E19" s="318"/>
      <c r="F19" s="275"/>
      <c r="G19" s="275"/>
      <c r="H19" s="275"/>
      <c r="I19" s="275"/>
      <c r="J19" s="275"/>
      <c r="K19" s="275"/>
      <c r="L19" s="275"/>
      <c r="M19" s="275"/>
      <c r="N19" s="275"/>
      <c r="O19" s="276"/>
      <c r="P19" s="319">
        <f>SUM(rpt.beg[[#This Row],[(5.1) เงินฝาก]:[(5.11) กิจการเงินร่วมลงทุน]])</f>
        <v>0</v>
      </c>
      <c r="Q19" s="262"/>
    </row>
    <row r="20" spans="1:17" hidden="1">
      <c r="A20" s="271">
        <v>8</v>
      </c>
      <c r="B20" s="272"/>
      <c r="C20" s="273"/>
      <c r="D20" s="299"/>
      <c r="E20" s="318"/>
      <c r="F20" s="275"/>
      <c r="G20" s="275"/>
      <c r="H20" s="275"/>
      <c r="I20" s="275"/>
      <c r="J20" s="275"/>
      <c r="K20" s="275"/>
      <c r="L20" s="275"/>
      <c r="M20" s="275"/>
      <c r="N20" s="275"/>
      <c r="O20" s="276"/>
      <c r="P20" s="319">
        <f>SUM(rpt.beg[[#This Row],[(5.1) เงินฝาก]:[(5.11) กิจการเงินร่วมลงทุน]])</f>
        <v>0</v>
      </c>
      <c r="Q20" s="262"/>
    </row>
    <row r="21" spans="1:17" hidden="1">
      <c r="A21" s="271">
        <v>9</v>
      </c>
      <c r="B21" s="272"/>
      <c r="C21" s="273"/>
      <c r="D21" s="299"/>
      <c r="E21" s="318"/>
      <c r="F21" s="275"/>
      <c r="G21" s="275"/>
      <c r="H21" s="275"/>
      <c r="I21" s="275"/>
      <c r="J21" s="275"/>
      <c r="K21" s="275"/>
      <c r="L21" s="275"/>
      <c r="M21" s="275"/>
      <c r="N21" s="275"/>
      <c r="O21" s="276"/>
      <c r="P21" s="319">
        <f>SUM(rpt.beg[[#This Row],[(5.1) เงินฝาก]:[(5.11) กิจการเงินร่วมลงทุน]])</f>
        <v>0</v>
      </c>
      <c r="Q21" s="262"/>
    </row>
    <row r="22" spans="1:17">
      <c r="A22" s="271">
        <v>10</v>
      </c>
      <c r="B22" s="272"/>
      <c r="C22" s="273"/>
      <c r="D22" s="299"/>
      <c r="E22" s="318"/>
      <c r="F22" s="275"/>
      <c r="G22" s="275"/>
      <c r="H22" s="275"/>
      <c r="I22" s="275"/>
      <c r="J22" s="275"/>
      <c r="K22" s="275"/>
      <c r="L22" s="275"/>
      <c r="M22" s="275"/>
      <c r="N22" s="275"/>
      <c r="O22" s="276"/>
      <c r="P22" s="319">
        <f>SUM(rpt.beg[[#This Row],[(5.1) เงินฝาก]:[(5.11) กิจการเงินร่วมลงทุน]])</f>
        <v>0</v>
      </c>
      <c r="Q22" s="262"/>
    </row>
    <row r="23" spans="1:17" hidden="1">
      <c r="A23" s="271">
        <v>11</v>
      </c>
      <c r="B23" s="272"/>
      <c r="C23" s="273"/>
      <c r="D23" s="299"/>
      <c r="E23" s="318"/>
      <c r="F23" s="275"/>
      <c r="G23" s="275"/>
      <c r="H23" s="275"/>
      <c r="I23" s="275"/>
      <c r="J23" s="275"/>
      <c r="K23" s="275"/>
      <c r="L23" s="275"/>
      <c r="M23" s="275"/>
      <c r="N23" s="275"/>
      <c r="O23" s="276"/>
      <c r="P23" s="319">
        <f>SUM(rpt.beg[[#This Row],[(5.1) เงินฝาก]:[(5.11) กิจการเงินร่วมลงทุน]])</f>
        <v>0</v>
      </c>
      <c r="Q23" s="262"/>
    </row>
    <row r="24" spans="1:17" hidden="1">
      <c r="A24" s="271">
        <v>12</v>
      </c>
      <c r="B24" s="272"/>
      <c r="C24" s="273"/>
      <c r="D24" s="299"/>
      <c r="E24" s="318"/>
      <c r="F24" s="275"/>
      <c r="G24" s="275"/>
      <c r="H24" s="275"/>
      <c r="I24" s="275"/>
      <c r="J24" s="275"/>
      <c r="K24" s="275"/>
      <c r="L24" s="275"/>
      <c r="M24" s="275"/>
      <c r="N24" s="275"/>
      <c r="O24" s="276"/>
      <c r="P24" s="319">
        <f>SUM(rpt.beg[[#This Row],[(5.1) เงินฝาก]:[(5.11) กิจการเงินร่วมลงทุน]])</f>
        <v>0</v>
      </c>
      <c r="Q24" s="262"/>
    </row>
    <row r="25" spans="1:17" hidden="1">
      <c r="A25" s="271">
        <v>13</v>
      </c>
      <c r="B25" s="272"/>
      <c r="C25" s="273"/>
      <c r="D25" s="299"/>
      <c r="E25" s="318"/>
      <c r="F25" s="275"/>
      <c r="G25" s="275"/>
      <c r="H25" s="275"/>
      <c r="I25" s="275"/>
      <c r="J25" s="275"/>
      <c r="K25" s="275"/>
      <c r="L25" s="275"/>
      <c r="M25" s="275"/>
      <c r="N25" s="275"/>
      <c r="O25" s="276"/>
      <c r="P25" s="319">
        <f>SUM(rpt.beg[[#This Row],[(5.1) เงินฝาก]:[(5.11) กิจการเงินร่วมลงทุน]])</f>
        <v>0</v>
      </c>
      <c r="Q25" s="262"/>
    </row>
    <row r="26" spans="1:17" hidden="1">
      <c r="A26" s="271">
        <v>14</v>
      </c>
      <c r="B26" s="272"/>
      <c r="C26" s="273"/>
      <c r="D26" s="299"/>
      <c r="E26" s="318"/>
      <c r="F26" s="275"/>
      <c r="G26" s="275"/>
      <c r="H26" s="275"/>
      <c r="I26" s="275"/>
      <c r="J26" s="275"/>
      <c r="K26" s="275"/>
      <c r="L26" s="275"/>
      <c r="M26" s="275"/>
      <c r="N26" s="275"/>
      <c r="O26" s="276"/>
      <c r="P26" s="319">
        <f>SUM(rpt.beg[[#This Row],[(5.1) เงินฝาก]:[(5.11) กิจการเงินร่วมลงทุน]])</f>
        <v>0</v>
      </c>
      <c r="Q26" s="262"/>
    </row>
    <row r="27" spans="1:17" hidden="1">
      <c r="A27" s="271">
        <v>15</v>
      </c>
      <c r="B27" s="272"/>
      <c r="C27" s="273"/>
      <c r="D27" s="299"/>
      <c r="E27" s="318"/>
      <c r="F27" s="275"/>
      <c r="G27" s="275"/>
      <c r="H27" s="275"/>
      <c r="I27" s="275"/>
      <c r="J27" s="275"/>
      <c r="K27" s="275"/>
      <c r="L27" s="275"/>
      <c r="M27" s="275"/>
      <c r="N27" s="275"/>
      <c r="O27" s="276"/>
      <c r="P27" s="319">
        <f>SUM(rpt.beg[[#This Row],[(5.1) เงินฝาก]:[(5.11) กิจการเงินร่วมลงทุน]])</f>
        <v>0</v>
      </c>
      <c r="Q27" s="262"/>
    </row>
    <row r="28" spans="1:17" hidden="1">
      <c r="A28" s="271">
        <v>16</v>
      </c>
      <c r="B28" s="272"/>
      <c r="C28" s="273"/>
      <c r="D28" s="299"/>
      <c r="E28" s="318"/>
      <c r="F28" s="275"/>
      <c r="G28" s="275"/>
      <c r="H28" s="275"/>
      <c r="I28" s="275"/>
      <c r="J28" s="275"/>
      <c r="K28" s="275"/>
      <c r="L28" s="275"/>
      <c r="M28" s="275"/>
      <c r="N28" s="275"/>
      <c r="O28" s="276"/>
      <c r="P28" s="319">
        <f>SUM(rpt.beg[[#This Row],[(5.1) เงินฝาก]:[(5.11) กิจการเงินร่วมลงทุน]])</f>
        <v>0</v>
      </c>
      <c r="Q28" s="262"/>
    </row>
    <row r="29" spans="1:17" hidden="1">
      <c r="A29" s="271">
        <v>17</v>
      </c>
      <c r="B29" s="272"/>
      <c r="C29" s="273"/>
      <c r="D29" s="299"/>
      <c r="E29" s="318"/>
      <c r="F29" s="275"/>
      <c r="G29" s="275"/>
      <c r="H29" s="275"/>
      <c r="I29" s="275"/>
      <c r="J29" s="275"/>
      <c r="K29" s="275"/>
      <c r="L29" s="275"/>
      <c r="M29" s="275"/>
      <c r="N29" s="275"/>
      <c r="O29" s="276"/>
      <c r="P29" s="319">
        <f>SUM(rpt.beg[[#This Row],[(5.1) เงินฝาก]:[(5.11) กิจการเงินร่วมลงทุน]])</f>
        <v>0</v>
      </c>
      <c r="Q29" s="262"/>
    </row>
    <row r="30" spans="1:17" hidden="1">
      <c r="A30" s="271">
        <v>18</v>
      </c>
      <c r="B30" s="272"/>
      <c r="C30" s="273"/>
      <c r="D30" s="299"/>
      <c r="E30" s="318"/>
      <c r="F30" s="275"/>
      <c r="G30" s="275"/>
      <c r="H30" s="275"/>
      <c r="I30" s="275"/>
      <c r="J30" s="275"/>
      <c r="K30" s="275"/>
      <c r="L30" s="275"/>
      <c r="M30" s="275"/>
      <c r="N30" s="275"/>
      <c r="O30" s="276"/>
      <c r="P30" s="319">
        <f>SUM(rpt.beg[[#This Row],[(5.1) เงินฝาก]:[(5.11) กิจการเงินร่วมลงทุน]])</f>
        <v>0</v>
      </c>
      <c r="Q30" s="262"/>
    </row>
    <row r="31" spans="1:17" hidden="1">
      <c r="A31" s="271">
        <v>19</v>
      </c>
      <c r="B31" s="272"/>
      <c r="C31" s="273"/>
      <c r="D31" s="299"/>
      <c r="E31" s="318"/>
      <c r="F31" s="275"/>
      <c r="G31" s="275"/>
      <c r="H31" s="275"/>
      <c r="I31" s="275"/>
      <c r="J31" s="275"/>
      <c r="K31" s="275"/>
      <c r="L31" s="275"/>
      <c r="M31" s="275"/>
      <c r="N31" s="275"/>
      <c r="O31" s="276"/>
      <c r="P31" s="319">
        <f>SUM(rpt.beg[[#This Row],[(5.1) เงินฝาก]:[(5.11) กิจการเงินร่วมลงทุน]])</f>
        <v>0</v>
      </c>
      <c r="Q31" s="262"/>
    </row>
    <row r="32" spans="1:17" hidden="1">
      <c r="A32" s="271">
        <v>20</v>
      </c>
      <c r="B32" s="272"/>
      <c r="C32" s="273"/>
      <c r="D32" s="299"/>
      <c r="E32" s="318"/>
      <c r="F32" s="275"/>
      <c r="G32" s="275"/>
      <c r="H32" s="275"/>
      <c r="I32" s="275"/>
      <c r="J32" s="275"/>
      <c r="K32" s="275"/>
      <c r="L32" s="275"/>
      <c r="M32" s="275"/>
      <c r="N32" s="275"/>
      <c r="O32" s="276"/>
      <c r="P32" s="319">
        <f>SUM(rpt.beg[[#This Row],[(5.1) เงินฝาก]:[(5.11) กิจการเงินร่วมลงทุน]])</f>
        <v>0</v>
      </c>
      <c r="Q32" s="262"/>
    </row>
    <row r="33" spans="1:17" hidden="1">
      <c r="A33" s="271">
        <v>21</v>
      </c>
      <c r="B33" s="272"/>
      <c r="C33" s="273"/>
      <c r="D33" s="299"/>
      <c r="E33" s="318"/>
      <c r="F33" s="275"/>
      <c r="G33" s="275"/>
      <c r="H33" s="275"/>
      <c r="I33" s="275"/>
      <c r="J33" s="275"/>
      <c r="K33" s="275"/>
      <c r="L33" s="275"/>
      <c r="M33" s="275"/>
      <c r="N33" s="275"/>
      <c r="O33" s="276"/>
      <c r="P33" s="319">
        <f>SUM(rpt.beg[[#This Row],[(5.1) เงินฝาก]:[(5.11) กิจการเงินร่วมลงทุน]])</f>
        <v>0</v>
      </c>
      <c r="Q33" s="262"/>
    </row>
    <row r="34" spans="1:17" hidden="1">
      <c r="A34" s="271">
        <v>22</v>
      </c>
      <c r="B34" s="272"/>
      <c r="C34" s="273"/>
      <c r="D34" s="299"/>
      <c r="E34" s="318"/>
      <c r="F34" s="275"/>
      <c r="G34" s="275"/>
      <c r="H34" s="275"/>
      <c r="I34" s="275"/>
      <c r="J34" s="275"/>
      <c r="K34" s="275"/>
      <c r="L34" s="275"/>
      <c r="M34" s="275"/>
      <c r="N34" s="275"/>
      <c r="O34" s="276"/>
      <c r="P34" s="319">
        <f>SUM(rpt.beg[[#This Row],[(5.1) เงินฝาก]:[(5.11) กิจการเงินร่วมลงทุน]])</f>
        <v>0</v>
      </c>
      <c r="Q34" s="262"/>
    </row>
    <row r="35" spans="1:17" hidden="1">
      <c r="A35" s="271">
        <v>23</v>
      </c>
      <c r="B35" s="272"/>
      <c r="C35" s="273"/>
      <c r="D35" s="299"/>
      <c r="E35" s="318"/>
      <c r="F35" s="275"/>
      <c r="G35" s="275"/>
      <c r="H35" s="275"/>
      <c r="I35" s="275"/>
      <c r="J35" s="275"/>
      <c r="K35" s="275"/>
      <c r="L35" s="275"/>
      <c r="M35" s="275"/>
      <c r="N35" s="275"/>
      <c r="O35" s="276"/>
      <c r="P35" s="319">
        <f>SUM(rpt.beg[[#This Row],[(5.1) เงินฝาก]:[(5.11) กิจการเงินร่วมลงทุน]])</f>
        <v>0</v>
      </c>
      <c r="Q35" s="262"/>
    </row>
    <row r="36" spans="1:17" hidden="1">
      <c r="A36" s="271">
        <v>24</v>
      </c>
      <c r="B36" s="272"/>
      <c r="C36" s="273"/>
      <c r="D36" s="299"/>
      <c r="E36" s="318"/>
      <c r="F36" s="275"/>
      <c r="G36" s="275"/>
      <c r="H36" s="275"/>
      <c r="I36" s="275"/>
      <c r="J36" s="275"/>
      <c r="K36" s="275"/>
      <c r="L36" s="275"/>
      <c r="M36" s="275"/>
      <c r="N36" s="275"/>
      <c r="O36" s="276"/>
      <c r="P36" s="319">
        <f>SUM(rpt.beg[[#This Row],[(5.1) เงินฝาก]:[(5.11) กิจการเงินร่วมลงทุน]])</f>
        <v>0</v>
      </c>
      <c r="Q36" s="262"/>
    </row>
    <row r="37" spans="1:17" hidden="1">
      <c r="A37" s="271">
        <v>25</v>
      </c>
      <c r="B37" s="272"/>
      <c r="C37" s="273"/>
      <c r="D37" s="299"/>
      <c r="E37" s="318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319">
        <f>SUM(rpt.beg[[#This Row],[(5.1) เงินฝาก]:[(5.11) กิจการเงินร่วมลงทุน]])</f>
        <v>0</v>
      </c>
      <c r="Q37" s="262"/>
    </row>
    <row r="38" spans="1:17" hidden="1">
      <c r="A38" s="271">
        <v>26</v>
      </c>
      <c r="B38" s="272"/>
      <c r="C38" s="273"/>
      <c r="D38" s="299"/>
      <c r="E38" s="318"/>
      <c r="F38" s="275"/>
      <c r="G38" s="275"/>
      <c r="H38" s="275"/>
      <c r="I38" s="275"/>
      <c r="J38" s="275"/>
      <c r="K38" s="275"/>
      <c r="L38" s="275"/>
      <c r="M38" s="275"/>
      <c r="N38" s="275"/>
      <c r="O38" s="276"/>
      <c r="P38" s="319">
        <f>SUM(rpt.beg[[#This Row],[(5.1) เงินฝาก]:[(5.11) กิจการเงินร่วมลงทุน]])</f>
        <v>0</v>
      </c>
      <c r="Q38" s="262"/>
    </row>
    <row r="39" spans="1:17" hidden="1">
      <c r="A39" s="271">
        <v>27</v>
      </c>
      <c r="B39" s="272"/>
      <c r="C39" s="273"/>
      <c r="D39" s="299"/>
      <c r="E39" s="318"/>
      <c r="F39" s="275"/>
      <c r="G39" s="275"/>
      <c r="H39" s="275"/>
      <c r="I39" s="275"/>
      <c r="J39" s="275"/>
      <c r="K39" s="275"/>
      <c r="L39" s="275"/>
      <c r="M39" s="275"/>
      <c r="N39" s="275"/>
      <c r="O39" s="276"/>
      <c r="P39" s="319">
        <f>SUM(rpt.beg[[#This Row],[(5.1) เงินฝาก]:[(5.11) กิจการเงินร่วมลงทุน]])</f>
        <v>0</v>
      </c>
      <c r="Q39" s="262"/>
    </row>
    <row r="40" spans="1:17" hidden="1">
      <c r="A40" s="271">
        <v>28</v>
      </c>
      <c r="B40" s="272"/>
      <c r="C40" s="273"/>
      <c r="D40" s="299"/>
      <c r="E40" s="318"/>
      <c r="F40" s="275"/>
      <c r="G40" s="275"/>
      <c r="H40" s="275"/>
      <c r="I40" s="275"/>
      <c r="J40" s="275"/>
      <c r="K40" s="275"/>
      <c r="L40" s="275"/>
      <c r="M40" s="275"/>
      <c r="N40" s="275"/>
      <c r="O40" s="276"/>
      <c r="P40" s="319">
        <f>SUM(rpt.beg[[#This Row],[(5.1) เงินฝาก]:[(5.11) กิจการเงินร่วมลงทุน]])</f>
        <v>0</v>
      </c>
      <c r="Q40" s="262"/>
    </row>
    <row r="41" spans="1:17" hidden="1">
      <c r="A41" s="271">
        <v>29</v>
      </c>
      <c r="B41" s="272"/>
      <c r="C41" s="273"/>
      <c r="D41" s="299"/>
      <c r="E41" s="318"/>
      <c r="F41" s="275"/>
      <c r="G41" s="275"/>
      <c r="H41" s="275"/>
      <c r="I41" s="275"/>
      <c r="J41" s="275"/>
      <c r="K41" s="275"/>
      <c r="L41" s="275"/>
      <c r="M41" s="275"/>
      <c r="N41" s="275"/>
      <c r="O41" s="276"/>
      <c r="P41" s="319">
        <f>SUM(rpt.beg[[#This Row],[(5.1) เงินฝาก]:[(5.11) กิจการเงินร่วมลงทุน]])</f>
        <v>0</v>
      </c>
    </row>
    <row r="42" spans="1:17">
      <c r="A42" s="278">
        <v>30</v>
      </c>
      <c r="B42" s="279"/>
      <c r="C42" s="280"/>
      <c r="D42" s="320"/>
      <c r="E42" s="321"/>
      <c r="F42" s="282"/>
      <c r="G42" s="282"/>
      <c r="H42" s="282"/>
      <c r="I42" s="282"/>
      <c r="J42" s="282"/>
      <c r="K42" s="282"/>
      <c r="L42" s="282"/>
      <c r="M42" s="282"/>
      <c r="N42" s="282"/>
      <c r="O42" s="283"/>
      <c r="P42" s="322">
        <f>SUM(rpt.beg[[#This Row],[(5.1) เงินฝาก]:[(5.11) กิจการเงินร่วมลงทุน]])</f>
        <v>0</v>
      </c>
    </row>
    <row r="43" spans="1:17" ht="18.5" thickBot="1">
      <c r="A43" s="285"/>
      <c r="B43" s="286" t="s">
        <v>169</v>
      </c>
      <c r="C43" s="286"/>
      <c r="D43" s="323"/>
      <c r="E43" s="324">
        <f>SUBTOTAL(109,rpt.beg[(5.1) เงินฝาก])</f>
        <v>0</v>
      </c>
      <c r="F43" s="288">
        <f>SUBTOTAL(109,rpt.beg[(5.2) ตราสารหนี้])</f>
        <v>0</v>
      </c>
      <c r="G43" s="288">
        <f>SUBTOTAL(109,rpt.beg[(5.3) ตราสารกึ่งหนี้กึ่งทุน])</f>
        <v>0</v>
      </c>
      <c r="H43" s="288">
        <f>SUBTOTAL(109,rpt.beg[(5.4) ตราสารทุน])</f>
        <v>0</v>
      </c>
      <c r="I43" s="288">
        <f>SUBTOTAL(109,rpt.beg[(5.5) หน่วยลงทุน])</f>
        <v>0</v>
      </c>
      <c r="J43" s="288">
        <f>SUBTOTAL(109,rpt.beg[(5.6) อนุพันธ์])</f>
        <v>0</v>
      </c>
      <c r="K43" s="288">
        <f>SUBTOTAL(109,rpt.beg[(5.7) ตราสารหนี้ที่มีอนุพันธ์แฝง])</f>
        <v>0</v>
      </c>
      <c r="L43" s="288">
        <f>SUBTOTAL(109,rpt.beg[(5.8) เงินให้กู้ยืม ให้เช่าซื้อรถ 
รับอาวัลตั๋วเงิน และออกหนังสือค้ำประกัน])</f>
        <v>0</v>
      </c>
      <c r="M43" s="288">
        <f>SUBTOTAL(109,rpt.beg[(5.9) หลักทรัพย์ยืมและให้ยืม])</f>
        <v>0</v>
      </c>
      <c r="N43" s="288">
        <f>SUBTOTAL(109,rpt.beg[(5.10) หลักทรัพย์ซื้อหรือขายคืน])</f>
        <v>0</v>
      </c>
      <c r="O43" s="289">
        <f>SUBTOTAL(109,rpt.beg[(5.11) กิจการเงินร่วมลงทุน])</f>
        <v>0</v>
      </c>
      <c r="P43" s="290">
        <f>SUBTOTAL(109,rpt.beg[รวม])</f>
        <v>0</v>
      </c>
    </row>
    <row r="44" spans="1:17">
      <c r="E44" s="311"/>
    </row>
    <row r="45" spans="1:17" ht="18.5" thickBot="1">
      <c r="A45" s="238" t="s">
        <v>197</v>
      </c>
      <c r="E45" s="311"/>
    </row>
    <row r="46" spans="1:17" ht="18.5" thickBot="1">
      <c r="A46" s="250"/>
      <c r="B46" s="251"/>
      <c r="C46" s="251"/>
      <c r="D46" s="252"/>
      <c r="E46" s="253" t="s">
        <v>196</v>
      </c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4"/>
      <c r="Q46" s="254"/>
    </row>
    <row r="47" spans="1:17" ht="130">
      <c r="A47" s="255" t="s">
        <v>153</v>
      </c>
      <c r="B47" s="256" t="s">
        <v>154</v>
      </c>
      <c r="C47" s="257" t="s">
        <v>155</v>
      </c>
      <c r="D47" s="257" t="s">
        <v>156</v>
      </c>
      <c r="E47" s="258" t="s">
        <v>157</v>
      </c>
      <c r="F47" s="258" t="s">
        <v>158</v>
      </c>
      <c r="G47" s="258" t="s">
        <v>159</v>
      </c>
      <c r="H47" s="258" t="s">
        <v>160</v>
      </c>
      <c r="I47" s="258" t="s">
        <v>161</v>
      </c>
      <c r="J47" s="258" t="s">
        <v>162</v>
      </c>
      <c r="K47" s="258" t="s">
        <v>163</v>
      </c>
      <c r="L47" s="259" t="s">
        <v>164</v>
      </c>
      <c r="M47" s="258" t="s">
        <v>165</v>
      </c>
      <c r="N47" s="258" t="s">
        <v>166</v>
      </c>
      <c r="O47" s="258" t="s">
        <v>167</v>
      </c>
      <c r="P47" s="261" t="s">
        <v>169</v>
      </c>
      <c r="Q47" s="325" t="s">
        <v>198</v>
      </c>
    </row>
    <row r="48" spans="1:17">
      <c r="A48" s="263">
        <v>1</v>
      </c>
      <c r="B48" s="264"/>
      <c r="C48" s="265"/>
      <c r="D48" s="315"/>
      <c r="E48" s="326"/>
      <c r="F48" s="267"/>
      <c r="G48" s="267"/>
      <c r="H48" s="267"/>
      <c r="I48" s="267"/>
      <c r="J48" s="267"/>
      <c r="K48" s="267"/>
      <c r="L48" s="267"/>
      <c r="M48" s="267"/>
      <c r="N48" s="267"/>
      <c r="O48" s="268"/>
      <c r="P48" s="317">
        <f>SUM(rpt.chg[[#This Row],[(5.1) เงินฝาก]:[(5.11) กิจการเงินร่วมลงทุน]])</f>
        <v>0</v>
      </c>
      <c r="Q48" s="327"/>
    </row>
    <row r="49" spans="1:17">
      <c r="A49" s="271">
        <v>2</v>
      </c>
      <c r="B49" s="272"/>
      <c r="C49" s="273"/>
      <c r="D49" s="299"/>
      <c r="E49" s="318"/>
      <c r="F49" s="275"/>
      <c r="G49" s="275"/>
      <c r="H49" s="275"/>
      <c r="I49" s="275"/>
      <c r="J49" s="275"/>
      <c r="K49" s="275"/>
      <c r="L49" s="275"/>
      <c r="M49" s="275"/>
      <c r="N49" s="275"/>
      <c r="O49" s="276"/>
      <c r="P49" s="319">
        <f>SUM(rpt.chg[[#This Row],[(5.1) เงินฝาก]:[(5.11) กิจการเงินร่วมลงทุน]])</f>
        <v>0</v>
      </c>
      <c r="Q49" s="328"/>
    </row>
    <row r="50" spans="1:17">
      <c r="A50" s="271">
        <v>3</v>
      </c>
      <c r="B50" s="272"/>
      <c r="C50" s="273"/>
      <c r="D50" s="299"/>
      <c r="E50" s="318"/>
      <c r="F50" s="275"/>
      <c r="G50" s="275"/>
      <c r="H50" s="275"/>
      <c r="I50" s="275"/>
      <c r="J50" s="275"/>
      <c r="K50" s="275"/>
      <c r="L50" s="275"/>
      <c r="M50" s="275"/>
      <c r="N50" s="275"/>
      <c r="O50" s="276"/>
      <c r="P50" s="319">
        <f>SUM(rpt.chg[[#This Row],[(5.1) เงินฝาก]:[(5.11) กิจการเงินร่วมลงทุน]])</f>
        <v>0</v>
      </c>
      <c r="Q50" s="328"/>
    </row>
    <row r="51" spans="1:17">
      <c r="A51" s="271">
        <v>4</v>
      </c>
      <c r="B51" s="272"/>
      <c r="C51" s="273"/>
      <c r="D51" s="299"/>
      <c r="E51" s="318"/>
      <c r="F51" s="275"/>
      <c r="G51" s="275"/>
      <c r="H51" s="275"/>
      <c r="I51" s="275"/>
      <c r="J51" s="275"/>
      <c r="K51" s="275"/>
      <c r="L51" s="275"/>
      <c r="M51" s="275"/>
      <c r="N51" s="275"/>
      <c r="O51" s="276"/>
      <c r="P51" s="319">
        <f>SUM(rpt.chg[[#This Row],[(5.1) เงินฝาก]:[(5.11) กิจการเงินร่วมลงทุน]])</f>
        <v>0</v>
      </c>
      <c r="Q51" s="328"/>
    </row>
    <row r="52" spans="1:17">
      <c r="A52" s="271">
        <v>5</v>
      </c>
      <c r="B52" s="272"/>
      <c r="C52" s="273"/>
      <c r="D52" s="299"/>
      <c r="E52" s="318"/>
      <c r="F52" s="275"/>
      <c r="G52" s="275"/>
      <c r="H52" s="275"/>
      <c r="I52" s="275"/>
      <c r="J52" s="275"/>
      <c r="K52" s="275"/>
      <c r="L52" s="275"/>
      <c r="M52" s="275"/>
      <c r="N52" s="275"/>
      <c r="O52" s="276"/>
      <c r="P52" s="319">
        <f>SUM(rpt.chg[[#This Row],[(5.1) เงินฝาก]:[(5.11) กิจการเงินร่วมลงทุน]])</f>
        <v>0</v>
      </c>
      <c r="Q52" s="328"/>
    </row>
    <row r="53" spans="1:17" hidden="1">
      <c r="A53" s="271">
        <v>6</v>
      </c>
      <c r="B53" s="272"/>
      <c r="C53" s="273"/>
      <c r="D53" s="299"/>
      <c r="E53" s="318"/>
      <c r="F53" s="275"/>
      <c r="G53" s="275"/>
      <c r="H53" s="275"/>
      <c r="I53" s="275"/>
      <c r="J53" s="275"/>
      <c r="K53" s="275"/>
      <c r="L53" s="275"/>
      <c r="M53" s="275"/>
      <c r="N53" s="275"/>
      <c r="O53" s="276"/>
      <c r="P53" s="319">
        <f>SUM(rpt.chg[[#This Row],[(5.1) เงินฝาก]:[(5.11) กิจการเงินร่วมลงทุน]])</f>
        <v>0</v>
      </c>
      <c r="Q53" s="328"/>
    </row>
    <row r="54" spans="1:17" hidden="1">
      <c r="A54" s="271">
        <v>7</v>
      </c>
      <c r="B54" s="272"/>
      <c r="C54" s="273"/>
      <c r="D54" s="299"/>
      <c r="E54" s="318"/>
      <c r="F54" s="275"/>
      <c r="G54" s="275"/>
      <c r="H54" s="275"/>
      <c r="I54" s="275"/>
      <c r="J54" s="275"/>
      <c r="K54" s="275"/>
      <c r="L54" s="275"/>
      <c r="M54" s="275"/>
      <c r="N54" s="275"/>
      <c r="O54" s="276"/>
      <c r="P54" s="319">
        <f>SUM(rpt.chg[[#This Row],[(5.1) เงินฝาก]:[(5.11) กิจการเงินร่วมลงทุน]])</f>
        <v>0</v>
      </c>
      <c r="Q54" s="328"/>
    </row>
    <row r="55" spans="1:17" hidden="1">
      <c r="A55" s="271">
        <v>8</v>
      </c>
      <c r="B55" s="272"/>
      <c r="C55" s="273"/>
      <c r="D55" s="299"/>
      <c r="E55" s="318"/>
      <c r="F55" s="275"/>
      <c r="G55" s="275"/>
      <c r="H55" s="275"/>
      <c r="I55" s="275"/>
      <c r="J55" s="275"/>
      <c r="K55" s="275"/>
      <c r="L55" s="275"/>
      <c r="M55" s="275"/>
      <c r="N55" s="275"/>
      <c r="O55" s="276"/>
      <c r="P55" s="319">
        <f>SUM(rpt.chg[[#This Row],[(5.1) เงินฝาก]:[(5.11) กิจการเงินร่วมลงทุน]])</f>
        <v>0</v>
      </c>
      <c r="Q55" s="328"/>
    </row>
    <row r="56" spans="1:17" hidden="1">
      <c r="A56" s="271">
        <v>9</v>
      </c>
      <c r="B56" s="272"/>
      <c r="C56" s="273"/>
      <c r="D56" s="299"/>
      <c r="E56" s="318"/>
      <c r="F56" s="275"/>
      <c r="G56" s="275"/>
      <c r="H56" s="275"/>
      <c r="I56" s="275"/>
      <c r="J56" s="275"/>
      <c r="K56" s="275"/>
      <c r="L56" s="275"/>
      <c r="M56" s="275"/>
      <c r="N56" s="275"/>
      <c r="O56" s="276"/>
      <c r="P56" s="319">
        <f>SUM(rpt.chg[[#This Row],[(5.1) เงินฝาก]:[(5.11) กิจการเงินร่วมลงทุน]])</f>
        <v>0</v>
      </c>
      <c r="Q56" s="328"/>
    </row>
    <row r="57" spans="1:17">
      <c r="A57" s="271">
        <v>10</v>
      </c>
      <c r="B57" s="272"/>
      <c r="C57" s="273"/>
      <c r="D57" s="299"/>
      <c r="E57" s="318"/>
      <c r="F57" s="275"/>
      <c r="G57" s="275"/>
      <c r="H57" s="275"/>
      <c r="I57" s="275"/>
      <c r="J57" s="275"/>
      <c r="K57" s="275"/>
      <c r="L57" s="275"/>
      <c r="M57" s="275"/>
      <c r="N57" s="275"/>
      <c r="O57" s="276"/>
      <c r="P57" s="319">
        <f>SUM(rpt.chg[[#This Row],[(5.1) เงินฝาก]:[(5.11) กิจการเงินร่วมลงทุน]])</f>
        <v>0</v>
      </c>
      <c r="Q57" s="328"/>
    </row>
    <row r="58" spans="1:17" hidden="1">
      <c r="A58" s="271">
        <v>11</v>
      </c>
      <c r="B58" s="272"/>
      <c r="C58" s="273"/>
      <c r="D58" s="299"/>
      <c r="E58" s="318"/>
      <c r="F58" s="275"/>
      <c r="G58" s="275"/>
      <c r="H58" s="275"/>
      <c r="I58" s="275"/>
      <c r="J58" s="275"/>
      <c r="K58" s="275"/>
      <c r="L58" s="275"/>
      <c r="M58" s="275"/>
      <c r="N58" s="275"/>
      <c r="O58" s="276"/>
      <c r="P58" s="319">
        <f>SUM(rpt.chg[[#This Row],[(5.1) เงินฝาก]:[(5.11) กิจการเงินร่วมลงทุน]])</f>
        <v>0</v>
      </c>
      <c r="Q58" s="328"/>
    </row>
    <row r="59" spans="1:17" hidden="1">
      <c r="A59" s="271">
        <v>12</v>
      </c>
      <c r="B59" s="272"/>
      <c r="C59" s="273"/>
      <c r="D59" s="299"/>
      <c r="E59" s="318"/>
      <c r="F59" s="275"/>
      <c r="G59" s="275"/>
      <c r="H59" s="275"/>
      <c r="I59" s="275"/>
      <c r="J59" s="275"/>
      <c r="K59" s="275"/>
      <c r="L59" s="275"/>
      <c r="M59" s="275"/>
      <c r="N59" s="275"/>
      <c r="O59" s="276"/>
      <c r="P59" s="319">
        <f>SUM(rpt.chg[[#This Row],[(5.1) เงินฝาก]:[(5.11) กิจการเงินร่วมลงทุน]])</f>
        <v>0</v>
      </c>
      <c r="Q59" s="328"/>
    </row>
    <row r="60" spans="1:17" hidden="1">
      <c r="A60" s="271">
        <v>13</v>
      </c>
      <c r="B60" s="272"/>
      <c r="C60" s="273"/>
      <c r="D60" s="299"/>
      <c r="E60" s="318"/>
      <c r="F60" s="275"/>
      <c r="G60" s="275"/>
      <c r="H60" s="275"/>
      <c r="I60" s="275"/>
      <c r="J60" s="275"/>
      <c r="K60" s="275"/>
      <c r="L60" s="275"/>
      <c r="M60" s="275"/>
      <c r="N60" s="275"/>
      <c r="O60" s="276"/>
      <c r="P60" s="319">
        <f>SUM(rpt.chg[[#This Row],[(5.1) เงินฝาก]:[(5.11) กิจการเงินร่วมลงทุน]])</f>
        <v>0</v>
      </c>
      <c r="Q60" s="328"/>
    </row>
    <row r="61" spans="1:17" hidden="1">
      <c r="A61" s="271">
        <v>14</v>
      </c>
      <c r="B61" s="272"/>
      <c r="C61" s="273"/>
      <c r="D61" s="299"/>
      <c r="E61" s="318"/>
      <c r="F61" s="275"/>
      <c r="G61" s="275"/>
      <c r="H61" s="275"/>
      <c r="I61" s="275"/>
      <c r="J61" s="275"/>
      <c r="K61" s="275"/>
      <c r="L61" s="275"/>
      <c r="M61" s="275"/>
      <c r="N61" s="275"/>
      <c r="O61" s="276"/>
      <c r="P61" s="319">
        <f>SUM(rpt.chg[[#This Row],[(5.1) เงินฝาก]:[(5.11) กิจการเงินร่วมลงทุน]])</f>
        <v>0</v>
      </c>
      <c r="Q61" s="328"/>
    </row>
    <row r="62" spans="1:17" hidden="1">
      <c r="A62" s="271">
        <v>15</v>
      </c>
      <c r="B62" s="272"/>
      <c r="C62" s="273"/>
      <c r="D62" s="299"/>
      <c r="E62" s="318"/>
      <c r="F62" s="275"/>
      <c r="G62" s="275"/>
      <c r="H62" s="275"/>
      <c r="I62" s="275"/>
      <c r="J62" s="275"/>
      <c r="K62" s="275"/>
      <c r="L62" s="275"/>
      <c r="M62" s="275"/>
      <c r="N62" s="275"/>
      <c r="O62" s="276"/>
      <c r="P62" s="319">
        <f>SUM(rpt.chg[[#This Row],[(5.1) เงินฝาก]:[(5.11) กิจการเงินร่วมลงทุน]])</f>
        <v>0</v>
      </c>
      <c r="Q62" s="328"/>
    </row>
    <row r="63" spans="1:17" hidden="1">
      <c r="A63" s="271">
        <v>16</v>
      </c>
      <c r="B63" s="272"/>
      <c r="C63" s="273"/>
      <c r="D63" s="299"/>
      <c r="E63" s="318"/>
      <c r="F63" s="275"/>
      <c r="G63" s="275"/>
      <c r="H63" s="275"/>
      <c r="I63" s="275"/>
      <c r="J63" s="275"/>
      <c r="K63" s="275"/>
      <c r="L63" s="275"/>
      <c r="M63" s="275"/>
      <c r="N63" s="275"/>
      <c r="O63" s="276"/>
      <c r="P63" s="319">
        <f>SUM(rpt.chg[[#This Row],[(5.1) เงินฝาก]:[(5.11) กิจการเงินร่วมลงทุน]])</f>
        <v>0</v>
      </c>
      <c r="Q63" s="328"/>
    </row>
    <row r="64" spans="1:17" hidden="1">
      <c r="A64" s="271">
        <v>17</v>
      </c>
      <c r="B64" s="272"/>
      <c r="C64" s="273"/>
      <c r="D64" s="299"/>
      <c r="E64" s="318"/>
      <c r="F64" s="275"/>
      <c r="G64" s="275"/>
      <c r="H64" s="275"/>
      <c r="I64" s="275"/>
      <c r="J64" s="275"/>
      <c r="K64" s="275"/>
      <c r="L64" s="275"/>
      <c r="M64" s="275"/>
      <c r="N64" s="275"/>
      <c r="O64" s="276"/>
      <c r="P64" s="319">
        <f>SUM(rpt.chg[[#This Row],[(5.1) เงินฝาก]:[(5.11) กิจการเงินร่วมลงทุน]])</f>
        <v>0</v>
      </c>
      <c r="Q64" s="328"/>
    </row>
    <row r="65" spans="1:17" hidden="1">
      <c r="A65" s="271">
        <v>18</v>
      </c>
      <c r="B65" s="272"/>
      <c r="C65" s="273"/>
      <c r="D65" s="299"/>
      <c r="E65" s="318"/>
      <c r="F65" s="275"/>
      <c r="G65" s="275"/>
      <c r="H65" s="275"/>
      <c r="I65" s="275"/>
      <c r="J65" s="275"/>
      <c r="K65" s="275"/>
      <c r="L65" s="275"/>
      <c r="M65" s="275"/>
      <c r="N65" s="275"/>
      <c r="O65" s="276"/>
      <c r="P65" s="319">
        <f>SUM(rpt.chg[[#This Row],[(5.1) เงินฝาก]:[(5.11) กิจการเงินร่วมลงทุน]])</f>
        <v>0</v>
      </c>
      <c r="Q65" s="328"/>
    </row>
    <row r="66" spans="1:17" hidden="1">
      <c r="A66" s="271">
        <v>19</v>
      </c>
      <c r="B66" s="272"/>
      <c r="C66" s="273"/>
      <c r="D66" s="299"/>
      <c r="E66" s="318"/>
      <c r="F66" s="275"/>
      <c r="G66" s="275"/>
      <c r="H66" s="275"/>
      <c r="I66" s="275"/>
      <c r="J66" s="275"/>
      <c r="K66" s="275"/>
      <c r="L66" s="275"/>
      <c r="M66" s="275"/>
      <c r="N66" s="275"/>
      <c r="O66" s="276"/>
      <c r="P66" s="319">
        <f>SUM(rpt.chg[[#This Row],[(5.1) เงินฝาก]:[(5.11) กิจการเงินร่วมลงทุน]])</f>
        <v>0</v>
      </c>
      <c r="Q66" s="328"/>
    </row>
    <row r="67" spans="1:17" hidden="1">
      <c r="A67" s="271">
        <v>20</v>
      </c>
      <c r="B67" s="272"/>
      <c r="C67" s="273"/>
      <c r="D67" s="299"/>
      <c r="E67" s="318"/>
      <c r="F67" s="275"/>
      <c r="G67" s="275"/>
      <c r="H67" s="275"/>
      <c r="I67" s="275"/>
      <c r="J67" s="275"/>
      <c r="K67" s="275"/>
      <c r="L67" s="275"/>
      <c r="M67" s="275"/>
      <c r="N67" s="275"/>
      <c r="O67" s="276"/>
      <c r="P67" s="319">
        <f>SUM(rpt.chg[[#This Row],[(5.1) เงินฝาก]:[(5.11) กิจการเงินร่วมลงทุน]])</f>
        <v>0</v>
      </c>
      <c r="Q67" s="328"/>
    </row>
    <row r="68" spans="1:17" hidden="1">
      <c r="A68" s="271">
        <v>21</v>
      </c>
      <c r="B68" s="272"/>
      <c r="C68" s="273"/>
      <c r="D68" s="299"/>
      <c r="E68" s="318"/>
      <c r="F68" s="275"/>
      <c r="G68" s="275"/>
      <c r="H68" s="275"/>
      <c r="I68" s="275"/>
      <c r="J68" s="275"/>
      <c r="K68" s="275"/>
      <c r="L68" s="275"/>
      <c r="M68" s="275"/>
      <c r="N68" s="275"/>
      <c r="O68" s="276"/>
      <c r="P68" s="319">
        <f>SUM(rpt.chg[[#This Row],[(5.1) เงินฝาก]:[(5.11) กิจการเงินร่วมลงทุน]])</f>
        <v>0</v>
      </c>
      <c r="Q68" s="328"/>
    </row>
    <row r="69" spans="1:17" hidden="1">
      <c r="A69" s="271">
        <v>22</v>
      </c>
      <c r="B69" s="272"/>
      <c r="C69" s="273"/>
      <c r="D69" s="299"/>
      <c r="E69" s="318"/>
      <c r="F69" s="275"/>
      <c r="G69" s="275"/>
      <c r="H69" s="275"/>
      <c r="I69" s="275"/>
      <c r="J69" s="275"/>
      <c r="K69" s="275"/>
      <c r="L69" s="275"/>
      <c r="M69" s="275"/>
      <c r="N69" s="275"/>
      <c r="O69" s="276"/>
      <c r="P69" s="319">
        <f>SUM(rpt.chg[[#This Row],[(5.1) เงินฝาก]:[(5.11) กิจการเงินร่วมลงทุน]])</f>
        <v>0</v>
      </c>
      <c r="Q69" s="328"/>
    </row>
    <row r="70" spans="1:17" hidden="1">
      <c r="A70" s="271">
        <v>23</v>
      </c>
      <c r="B70" s="272"/>
      <c r="C70" s="273"/>
      <c r="D70" s="299"/>
      <c r="E70" s="318"/>
      <c r="F70" s="275"/>
      <c r="G70" s="275"/>
      <c r="H70" s="275"/>
      <c r="I70" s="275"/>
      <c r="J70" s="275"/>
      <c r="K70" s="275"/>
      <c r="L70" s="275"/>
      <c r="M70" s="275"/>
      <c r="N70" s="275"/>
      <c r="O70" s="276"/>
      <c r="P70" s="319">
        <f>SUM(rpt.chg[[#This Row],[(5.1) เงินฝาก]:[(5.11) กิจการเงินร่วมลงทุน]])</f>
        <v>0</v>
      </c>
      <c r="Q70" s="328"/>
    </row>
    <row r="71" spans="1:17" hidden="1">
      <c r="A71" s="271">
        <v>24</v>
      </c>
      <c r="B71" s="272"/>
      <c r="C71" s="273"/>
      <c r="D71" s="299"/>
      <c r="E71" s="318"/>
      <c r="F71" s="275"/>
      <c r="G71" s="275"/>
      <c r="H71" s="275"/>
      <c r="I71" s="275"/>
      <c r="J71" s="275"/>
      <c r="K71" s="275"/>
      <c r="L71" s="275"/>
      <c r="M71" s="275"/>
      <c r="N71" s="275"/>
      <c r="O71" s="276"/>
      <c r="P71" s="319">
        <f>SUM(rpt.chg[[#This Row],[(5.1) เงินฝาก]:[(5.11) กิจการเงินร่วมลงทุน]])</f>
        <v>0</v>
      </c>
      <c r="Q71" s="328"/>
    </row>
    <row r="72" spans="1:17" hidden="1">
      <c r="A72" s="271">
        <v>25</v>
      </c>
      <c r="B72" s="272"/>
      <c r="C72" s="273"/>
      <c r="D72" s="299"/>
      <c r="E72" s="318"/>
      <c r="F72" s="275"/>
      <c r="G72" s="275"/>
      <c r="H72" s="275"/>
      <c r="I72" s="275"/>
      <c r="J72" s="275"/>
      <c r="K72" s="275"/>
      <c r="L72" s="275"/>
      <c r="M72" s="275"/>
      <c r="N72" s="275"/>
      <c r="O72" s="276"/>
      <c r="P72" s="319">
        <f>SUM(rpt.chg[[#This Row],[(5.1) เงินฝาก]:[(5.11) กิจการเงินร่วมลงทุน]])</f>
        <v>0</v>
      </c>
      <c r="Q72" s="328"/>
    </row>
    <row r="73" spans="1:17" hidden="1">
      <c r="A73" s="271">
        <v>26</v>
      </c>
      <c r="B73" s="272"/>
      <c r="C73" s="273"/>
      <c r="D73" s="299"/>
      <c r="E73" s="318"/>
      <c r="F73" s="275"/>
      <c r="G73" s="275"/>
      <c r="H73" s="275"/>
      <c r="I73" s="275"/>
      <c r="J73" s="275"/>
      <c r="K73" s="275"/>
      <c r="L73" s="275"/>
      <c r="M73" s="275"/>
      <c r="N73" s="275"/>
      <c r="O73" s="276"/>
      <c r="P73" s="319">
        <f>SUM(rpt.chg[[#This Row],[(5.1) เงินฝาก]:[(5.11) กิจการเงินร่วมลงทุน]])</f>
        <v>0</v>
      </c>
      <c r="Q73" s="328"/>
    </row>
    <row r="74" spans="1:17" hidden="1">
      <c r="A74" s="271">
        <v>27</v>
      </c>
      <c r="B74" s="272"/>
      <c r="C74" s="273"/>
      <c r="D74" s="299"/>
      <c r="E74" s="318"/>
      <c r="F74" s="275"/>
      <c r="G74" s="275"/>
      <c r="H74" s="275"/>
      <c r="I74" s="275"/>
      <c r="J74" s="275"/>
      <c r="K74" s="275"/>
      <c r="L74" s="275"/>
      <c r="M74" s="275"/>
      <c r="N74" s="275"/>
      <c r="O74" s="276"/>
      <c r="P74" s="319">
        <f>SUM(rpt.chg[[#This Row],[(5.1) เงินฝาก]:[(5.11) กิจการเงินร่วมลงทุน]])</f>
        <v>0</v>
      </c>
      <c r="Q74" s="328"/>
    </row>
    <row r="75" spans="1:17" hidden="1">
      <c r="A75" s="271">
        <v>28</v>
      </c>
      <c r="B75" s="272"/>
      <c r="C75" s="273"/>
      <c r="D75" s="299"/>
      <c r="E75" s="318"/>
      <c r="F75" s="275"/>
      <c r="G75" s="275"/>
      <c r="H75" s="275"/>
      <c r="I75" s="275"/>
      <c r="J75" s="275"/>
      <c r="K75" s="275"/>
      <c r="L75" s="275"/>
      <c r="M75" s="275"/>
      <c r="N75" s="275"/>
      <c r="O75" s="276"/>
      <c r="P75" s="319">
        <f>SUM(rpt.chg[[#This Row],[(5.1) เงินฝาก]:[(5.11) กิจการเงินร่วมลงทุน]])</f>
        <v>0</v>
      </c>
      <c r="Q75" s="328"/>
    </row>
    <row r="76" spans="1:17" hidden="1">
      <c r="A76" s="271">
        <v>29</v>
      </c>
      <c r="B76" s="272"/>
      <c r="C76" s="273"/>
      <c r="D76" s="299"/>
      <c r="E76" s="318"/>
      <c r="F76" s="275"/>
      <c r="G76" s="275"/>
      <c r="H76" s="275"/>
      <c r="I76" s="275"/>
      <c r="J76" s="275"/>
      <c r="K76" s="275"/>
      <c r="L76" s="275"/>
      <c r="M76" s="275"/>
      <c r="N76" s="275"/>
      <c r="O76" s="276"/>
      <c r="P76" s="319">
        <f>SUM(rpt.chg[[#This Row],[(5.1) เงินฝาก]:[(5.11) กิจการเงินร่วมลงทุน]])</f>
        <v>0</v>
      </c>
      <c r="Q76" s="328"/>
    </row>
    <row r="77" spans="1:17">
      <c r="A77" s="278">
        <v>30</v>
      </c>
      <c r="B77" s="279"/>
      <c r="C77" s="280"/>
      <c r="D77" s="320"/>
      <c r="E77" s="321"/>
      <c r="F77" s="282"/>
      <c r="G77" s="282"/>
      <c r="H77" s="282"/>
      <c r="I77" s="282"/>
      <c r="J77" s="282"/>
      <c r="K77" s="282"/>
      <c r="L77" s="282"/>
      <c r="M77" s="282"/>
      <c r="N77" s="282"/>
      <c r="O77" s="283"/>
      <c r="P77" s="322">
        <f>SUM(rpt.chg[[#This Row],[(5.1) เงินฝาก]:[(5.11) กิจการเงินร่วมลงทุน]])</f>
        <v>0</v>
      </c>
      <c r="Q77" s="329"/>
    </row>
    <row r="78" spans="1:17" ht="18.5" thickBot="1">
      <c r="A78" s="285"/>
      <c r="B78" s="286" t="s">
        <v>169</v>
      </c>
      <c r="C78" s="286"/>
      <c r="D78" s="323"/>
      <c r="E78" s="324">
        <f>SUBTOTAL(109,rpt.chg[(5.1) เงินฝาก])</f>
        <v>0</v>
      </c>
      <c r="F78" s="288">
        <f>SUBTOTAL(109,rpt.chg[(5.2) ตราสารหนี้])</f>
        <v>0</v>
      </c>
      <c r="G78" s="288">
        <f>SUBTOTAL(109,rpt.chg[(5.3) ตราสารกึ่งหนี้กึ่งทุน])</f>
        <v>0</v>
      </c>
      <c r="H78" s="288">
        <f>SUBTOTAL(109,rpt.chg[(5.4) ตราสารทุน])</f>
        <v>0</v>
      </c>
      <c r="I78" s="288">
        <f>SUBTOTAL(109,rpt.chg[(5.5) หน่วยลงทุน])</f>
        <v>0</v>
      </c>
      <c r="J78" s="288">
        <f>SUBTOTAL(109,rpt.chg[(5.6) อนุพันธ์])</f>
        <v>0</v>
      </c>
      <c r="K78" s="288">
        <f>SUBTOTAL(109,rpt.chg[(5.7) ตราสารหนี้ที่มีอนุพันธ์แฝง])</f>
        <v>0</v>
      </c>
      <c r="L78" s="288">
        <f>SUBTOTAL(109,rpt.chg[(5.8) เงินให้กู้ยืม ให้เช่าซื้อรถ 
รับอาวัลตั๋วเงิน และออกหนังสือค้ำประกัน])</f>
        <v>0</v>
      </c>
      <c r="M78" s="288">
        <f>SUBTOTAL(109,rpt.chg[(5.9) หลักทรัพย์ยืมและให้ยืม])</f>
        <v>0</v>
      </c>
      <c r="N78" s="288">
        <f>SUBTOTAL(109,rpt.chg[(5.10) หลักทรัพย์ซื้อหรือขายคืน])</f>
        <v>0</v>
      </c>
      <c r="O78" s="289">
        <f>SUBTOTAL(109,rpt.chg[(5.11) กิจการเงินร่วมลงทุน])</f>
        <v>0</v>
      </c>
      <c r="P78" s="290">
        <f>SUBTOTAL(109,rpt.chg[รวม])</f>
        <v>0</v>
      </c>
      <c r="Q78" s="330"/>
    </row>
    <row r="79" spans="1:17">
      <c r="A79" s="238" t="s">
        <v>385</v>
      </c>
      <c r="B79" s="291"/>
      <c r="C79" s="291"/>
      <c r="D79" s="238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38"/>
    </row>
    <row r="80" spans="1:17">
      <c r="A80" s="331" t="s">
        <v>199</v>
      </c>
      <c r="B80" s="332"/>
      <c r="C80" s="332"/>
      <c r="D80" s="332"/>
      <c r="E80" s="333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</row>
    <row r="81" spans="1:17">
      <c r="A81" s="331"/>
      <c r="B81" s="332"/>
      <c r="C81" s="332"/>
      <c r="D81" s="332"/>
      <c r="E81" s="333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</row>
    <row r="82" spans="1:17" ht="18.5" thickBot="1">
      <c r="A82" s="238" t="s">
        <v>200</v>
      </c>
      <c r="E82" s="311"/>
    </row>
    <row r="83" spans="1:17">
      <c r="A83" s="250"/>
      <c r="B83" s="251"/>
      <c r="C83" s="251"/>
      <c r="D83" s="252"/>
      <c r="E83" s="253" t="s">
        <v>196</v>
      </c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4"/>
    </row>
    <row r="84" spans="1:17" ht="134.5">
      <c r="A84" s="255" t="s">
        <v>153</v>
      </c>
      <c r="B84" s="256" t="s">
        <v>154</v>
      </c>
      <c r="C84" s="257" t="s">
        <v>155</v>
      </c>
      <c r="D84" s="257" t="s">
        <v>156</v>
      </c>
      <c r="E84" s="258" t="s">
        <v>157</v>
      </c>
      <c r="F84" s="258" t="s">
        <v>158</v>
      </c>
      <c r="G84" s="258" t="s">
        <v>159</v>
      </c>
      <c r="H84" s="258" t="s">
        <v>160</v>
      </c>
      <c r="I84" s="258" t="s">
        <v>161</v>
      </c>
      <c r="J84" s="258" t="s">
        <v>162</v>
      </c>
      <c r="K84" s="258" t="s">
        <v>163</v>
      </c>
      <c r="L84" s="259" t="s">
        <v>164</v>
      </c>
      <c r="M84" s="258" t="s">
        <v>165</v>
      </c>
      <c r="N84" s="258" t="s">
        <v>166</v>
      </c>
      <c r="O84" s="258" t="s">
        <v>167</v>
      </c>
      <c r="P84" s="261" t="s">
        <v>169</v>
      </c>
      <c r="Q84" s="262"/>
    </row>
    <row r="85" spans="1:17">
      <c r="A85" s="263">
        <v>1</v>
      </c>
      <c r="B85" s="264"/>
      <c r="C85" s="265"/>
      <c r="D85" s="315"/>
      <c r="E85" s="326"/>
      <c r="F85" s="267"/>
      <c r="G85" s="267"/>
      <c r="H85" s="267"/>
      <c r="I85" s="267"/>
      <c r="J85" s="267"/>
      <c r="K85" s="267"/>
      <c r="L85" s="267"/>
      <c r="M85" s="267"/>
      <c r="N85" s="267"/>
      <c r="O85" s="268"/>
      <c r="P85" s="317">
        <f>SUM(rpt.end[[#This Row],[(5.1) เงินฝาก]:[(5.11) กิจการเงินร่วมลงทุน]])</f>
        <v>0</v>
      </c>
      <c r="Q85" s="262"/>
    </row>
    <row r="86" spans="1:17">
      <c r="A86" s="271">
        <v>2</v>
      </c>
      <c r="B86" s="272"/>
      <c r="C86" s="273"/>
      <c r="D86" s="299"/>
      <c r="E86" s="318"/>
      <c r="F86" s="275"/>
      <c r="G86" s="275"/>
      <c r="H86" s="275"/>
      <c r="I86" s="275"/>
      <c r="J86" s="275"/>
      <c r="K86" s="275"/>
      <c r="L86" s="275"/>
      <c r="M86" s="275"/>
      <c r="N86" s="275"/>
      <c r="O86" s="276"/>
      <c r="P86" s="319">
        <f>SUM(rpt.end[[#This Row],[(5.1) เงินฝาก]:[(5.11) กิจการเงินร่วมลงทุน]])</f>
        <v>0</v>
      </c>
      <c r="Q86" s="262"/>
    </row>
    <row r="87" spans="1:17">
      <c r="A87" s="271">
        <v>3</v>
      </c>
      <c r="B87" s="272"/>
      <c r="C87" s="273"/>
      <c r="D87" s="299"/>
      <c r="E87" s="318"/>
      <c r="F87" s="275"/>
      <c r="G87" s="275"/>
      <c r="H87" s="275"/>
      <c r="I87" s="275"/>
      <c r="J87" s="275"/>
      <c r="K87" s="275"/>
      <c r="L87" s="275"/>
      <c r="M87" s="275"/>
      <c r="N87" s="275"/>
      <c r="O87" s="276"/>
      <c r="P87" s="319">
        <f>SUM(rpt.end[[#This Row],[(5.1) เงินฝาก]:[(5.11) กิจการเงินร่วมลงทุน]])</f>
        <v>0</v>
      </c>
      <c r="Q87" s="262"/>
    </row>
    <row r="88" spans="1:17">
      <c r="A88" s="271">
        <v>4</v>
      </c>
      <c r="B88" s="272"/>
      <c r="C88" s="273"/>
      <c r="D88" s="299"/>
      <c r="E88" s="318"/>
      <c r="F88" s="275"/>
      <c r="G88" s="275"/>
      <c r="H88" s="275"/>
      <c r="I88" s="275"/>
      <c r="J88" s="275"/>
      <c r="K88" s="275"/>
      <c r="L88" s="275"/>
      <c r="M88" s="275"/>
      <c r="N88" s="275"/>
      <c r="O88" s="276"/>
      <c r="P88" s="319">
        <f>SUM(rpt.end[[#This Row],[(5.1) เงินฝาก]:[(5.11) กิจการเงินร่วมลงทุน]])</f>
        <v>0</v>
      </c>
      <c r="Q88" s="262"/>
    </row>
    <row r="89" spans="1:17">
      <c r="A89" s="271">
        <v>5</v>
      </c>
      <c r="B89" s="272"/>
      <c r="C89" s="273"/>
      <c r="D89" s="299"/>
      <c r="E89" s="318"/>
      <c r="F89" s="275"/>
      <c r="G89" s="275"/>
      <c r="H89" s="275"/>
      <c r="I89" s="275"/>
      <c r="J89" s="275"/>
      <c r="K89" s="275"/>
      <c r="L89" s="275"/>
      <c r="M89" s="275"/>
      <c r="N89" s="275"/>
      <c r="O89" s="276"/>
      <c r="P89" s="319">
        <f>SUM(rpt.end[[#This Row],[(5.1) เงินฝาก]:[(5.11) กิจการเงินร่วมลงทุน]])</f>
        <v>0</v>
      </c>
      <c r="Q89" s="262"/>
    </row>
    <row r="90" spans="1:17" hidden="1">
      <c r="A90" s="271">
        <v>6</v>
      </c>
      <c r="B90" s="272"/>
      <c r="C90" s="273"/>
      <c r="D90" s="299"/>
      <c r="E90" s="318"/>
      <c r="F90" s="275"/>
      <c r="G90" s="275"/>
      <c r="H90" s="275"/>
      <c r="I90" s="275"/>
      <c r="J90" s="275"/>
      <c r="K90" s="275"/>
      <c r="L90" s="275"/>
      <c r="M90" s="275"/>
      <c r="N90" s="275"/>
      <c r="O90" s="276"/>
      <c r="P90" s="319">
        <f>SUM(rpt.end[[#This Row],[(5.1) เงินฝาก]:[(5.11) กิจการเงินร่วมลงทุน]])</f>
        <v>0</v>
      </c>
      <c r="Q90" s="262"/>
    </row>
    <row r="91" spans="1:17" hidden="1">
      <c r="A91" s="271">
        <v>7</v>
      </c>
      <c r="B91" s="272"/>
      <c r="C91" s="273"/>
      <c r="D91" s="299"/>
      <c r="E91" s="318"/>
      <c r="F91" s="275"/>
      <c r="G91" s="275"/>
      <c r="H91" s="275"/>
      <c r="I91" s="275"/>
      <c r="J91" s="275"/>
      <c r="K91" s="275"/>
      <c r="L91" s="275"/>
      <c r="M91" s="275"/>
      <c r="N91" s="275"/>
      <c r="O91" s="276"/>
      <c r="P91" s="319">
        <f>SUM(rpt.end[[#This Row],[(5.1) เงินฝาก]:[(5.11) กิจการเงินร่วมลงทุน]])</f>
        <v>0</v>
      </c>
      <c r="Q91" s="262"/>
    </row>
    <row r="92" spans="1:17" hidden="1">
      <c r="A92" s="271">
        <v>8</v>
      </c>
      <c r="B92" s="272"/>
      <c r="C92" s="273"/>
      <c r="D92" s="299"/>
      <c r="E92" s="318"/>
      <c r="F92" s="275"/>
      <c r="G92" s="275"/>
      <c r="H92" s="275"/>
      <c r="I92" s="275"/>
      <c r="J92" s="275"/>
      <c r="K92" s="275"/>
      <c r="L92" s="275"/>
      <c r="M92" s="275"/>
      <c r="N92" s="275"/>
      <c r="O92" s="276"/>
      <c r="P92" s="319">
        <f>SUM(rpt.end[[#This Row],[(5.1) เงินฝาก]:[(5.11) กิจการเงินร่วมลงทุน]])</f>
        <v>0</v>
      </c>
      <c r="Q92" s="262"/>
    </row>
    <row r="93" spans="1:17" hidden="1">
      <c r="A93" s="271">
        <v>9</v>
      </c>
      <c r="B93" s="272"/>
      <c r="C93" s="273"/>
      <c r="D93" s="299"/>
      <c r="E93" s="318"/>
      <c r="F93" s="275"/>
      <c r="G93" s="275"/>
      <c r="H93" s="275"/>
      <c r="I93" s="275"/>
      <c r="J93" s="275"/>
      <c r="K93" s="275"/>
      <c r="L93" s="275"/>
      <c r="M93" s="275"/>
      <c r="N93" s="275"/>
      <c r="O93" s="276"/>
      <c r="P93" s="319">
        <f>SUM(rpt.end[[#This Row],[(5.1) เงินฝาก]:[(5.11) กิจการเงินร่วมลงทุน]])</f>
        <v>0</v>
      </c>
      <c r="Q93" s="262"/>
    </row>
    <row r="94" spans="1:17">
      <c r="A94" s="271">
        <v>10</v>
      </c>
      <c r="B94" s="272"/>
      <c r="C94" s="273"/>
      <c r="D94" s="299"/>
      <c r="E94" s="318"/>
      <c r="F94" s="275"/>
      <c r="G94" s="275"/>
      <c r="H94" s="275"/>
      <c r="I94" s="275"/>
      <c r="J94" s="275"/>
      <c r="K94" s="275"/>
      <c r="L94" s="275"/>
      <c r="M94" s="275"/>
      <c r="N94" s="275"/>
      <c r="O94" s="276"/>
      <c r="P94" s="319">
        <f>SUM(rpt.end[[#This Row],[(5.1) เงินฝาก]:[(5.11) กิจการเงินร่วมลงทุน]])</f>
        <v>0</v>
      </c>
      <c r="Q94" s="262"/>
    </row>
    <row r="95" spans="1:17" hidden="1">
      <c r="A95" s="271">
        <v>11</v>
      </c>
      <c r="B95" s="272"/>
      <c r="C95" s="273"/>
      <c r="D95" s="299"/>
      <c r="E95" s="318"/>
      <c r="F95" s="275"/>
      <c r="G95" s="275"/>
      <c r="H95" s="275"/>
      <c r="I95" s="275"/>
      <c r="J95" s="275"/>
      <c r="K95" s="275"/>
      <c r="L95" s="275"/>
      <c r="M95" s="275"/>
      <c r="N95" s="275"/>
      <c r="O95" s="276"/>
      <c r="P95" s="319">
        <f>SUM(rpt.end[[#This Row],[(5.1) เงินฝาก]:[(5.11) กิจการเงินร่วมลงทุน]])</f>
        <v>0</v>
      </c>
      <c r="Q95" s="262"/>
    </row>
    <row r="96" spans="1:17" hidden="1">
      <c r="A96" s="271">
        <v>12</v>
      </c>
      <c r="B96" s="272"/>
      <c r="C96" s="273"/>
      <c r="D96" s="299"/>
      <c r="E96" s="318"/>
      <c r="F96" s="275"/>
      <c r="G96" s="275"/>
      <c r="H96" s="275"/>
      <c r="I96" s="275"/>
      <c r="J96" s="275"/>
      <c r="K96" s="275"/>
      <c r="L96" s="275"/>
      <c r="M96" s="275"/>
      <c r="N96" s="275"/>
      <c r="O96" s="276"/>
      <c r="P96" s="319">
        <f>SUM(rpt.end[[#This Row],[(5.1) เงินฝาก]:[(5.11) กิจการเงินร่วมลงทุน]])</f>
        <v>0</v>
      </c>
      <c r="Q96" s="262"/>
    </row>
    <row r="97" spans="1:17" hidden="1">
      <c r="A97" s="271">
        <v>13</v>
      </c>
      <c r="B97" s="272"/>
      <c r="C97" s="273"/>
      <c r="D97" s="299"/>
      <c r="E97" s="318"/>
      <c r="F97" s="275"/>
      <c r="G97" s="275"/>
      <c r="H97" s="275"/>
      <c r="I97" s="275"/>
      <c r="J97" s="275"/>
      <c r="K97" s="275"/>
      <c r="L97" s="275"/>
      <c r="M97" s="275"/>
      <c r="N97" s="275"/>
      <c r="O97" s="276"/>
      <c r="P97" s="319">
        <f>SUM(rpt.end[[#This Row],[(5.1) เงินฝาก]:[(5.11) กิจการเงินร่วมลงทุน]])</f>
        <v>0</v>
      </c>
      <c r="Q97" s="262"/>
    </row>
    <row r="98" spans="1:17" hidden="1">
      <c r="A98" s="271">
        <v>14</v>
      </c>
      <c r="B98" s="272"/>
      <c r="C98" s="273"/>
      <c r="D98" s="299"/>
      <c r="E98" s="318"/>
      <c r="F98" s="275"/>
      <c r="G98" s="275"/>
      <c r="H98" s="275"/>
      <c r="I98" s="275"/>
      <c r="J98" s="275"/>
      <c r="K98" s="275"/>
      <c r="L98" s="275"/>
      <c r="M98" s="275"/>
      <c r="N98" s="275"/>
      <c r="O98" s="276"/>
      <c r="P98" s="319">
        <f>SUM(rpt.end[[#This Row],[(5.1) เงินฝาก]:[(5.11) กิจการเงินร่วมลงทุน]])</f>
        <v>0</v>
      </c>
      <c r="Q98" s="262"/>
    </row>
    <row r="99" spans="1:17" hidden="1">
      <c r="A99" s="271">
        <v>15</v>
      </c>
      <c r="B99" s="272"/>
      <c r="C99" s="273"/>
      <c r="D99" s="299"/>
      <c r="E99" s="318"/>
      <c r="F99" s="275"/>
      <c r="G99" s="275"/>
      <c r="H99" s="275"/>
      <c r="I99" s="275"/>
      <c r="J99" s="275"/>
      <c r="K99" s="275"/>
      <c r="L99" s="275"/>
      <c r="M99" s="275"/>
      <c r="N99" s="275"/>
      <c r="O99" s="276"/>
      <c r="P99" s="319">
        <f>SUM(rpt.end[[#This Row],[(5.1) เงินฝาก]:[(5.11) กิจการเงินร่วมลงทุน]])</f>
        <v>0</v>
      </c>
      <c r="Q99" s="262"/>
    </row>
    <row r="100" spans="1:17" hidden="1">
      <c r="A100" s="271">
        <v>16</v>
      </c>
      <c r="B100" s="272"/>
      <c r="C100" s="273"/>
      <c r="D100" s="299"/>
      <c r="E100" s="318"/>
      <c r="F100" s="275"/>
      <c r="G100" s="275"/>
      <c r="H100" s="275"/>
      <c r="I100" s="275"/>
      <c r="J100" s="275"/>
      <c r="K100" s="275"/>
      <c r="L100" s="275"/>
      <c r="M100" s="275"/>
      <c r="N100" s="275"/>
      <c r="O100" s="276"/>
      <c r="P100" s="319">
        <f>SUM(rpt.end[[#This Row],[(5.1) เงินฝาก]:[(5.11) กิจการเงินร่วมลงทุน]])</f>
        <v>0</v>
      </c>
      <c r="Q100" s="262"/>
    </row>
    <row r="101" spans="1:17" hidden="1">
      <c r="A101" s="271">
        <v>17</v>
      </c>
      <c r="B101" s="272"/>
      <c r="C101" s="273"/>
      <c r="D101" s="299"/>
      <c r="E101" s="318"/>
      <c r="F101" s="275"/>
      <c r="G101" s="275"/>
      <c r="H101" s="275"/>
      <c r="I101" s="275"/>
      <c r="J101" s="275"/>
      <c r="K101" s="275"/>
      <c r="L101" s="275"/>
      <c r="M101" s="275"/>
      <c r="N101" s="275"/>
      <c r="O101" s="276"/>
      <c r="P101" s="319">
        <f>SUM(rpt.end[[#This Row],[(5.1) เงินฝาก]:[(5.11) กิจการเงินร่วมลงทุน]])</f>
        <v>0</v>
      </c>
      <c r="Q101" s="262"/>
    </row>
    <row r="102" spans="1:17" hidden="1">
      <c r="A102" s="271">
        <v>18</v>
      </c>
      <c r="B102" s="272"/>
      <c r="C102" s="273"/>
      <c r="D102" s="299"/>
      <c r="E102" s="318"/>
      <c r="F102" s="275"/>
      <c r="G102" s="275"/>
      <c r="H102" s="275"/>
      <c r="I102" s="275"/>
      <c r="J102" s="275"/>
      <c r="K102" s="275"/>
      <c r="L102" s="275"/>
      <c r="M102" s="275"/>
      <c r="N102" s="275"/>
      <c r="O102" s="276"/>
      <c r="P102" s="319">
        <f>SUM(rpt.end[[#This Row],[(5.1) เงินฝาก]:[(5.11) กิจการเงินร่วมลงทุน]])</f>
        <v>0</v>
      </c>
      <c r="Q102" s="262"/>
    </row>
    <row r="103" spans="1:17" hidden="1">
      <c r="A103" s="271">
        <v>19</v>
      </c>
      <c r="B103" s="272"/>
      <c r="C103" s="273"/>
      <c r="D103" s="299"/>
      <c r="E103" s="318"/>
      <c r="F103" s="275"/>
      <c r="G103" s="275"/>
      <c r="H103" s="275"/>
      <c r="I103" s="275"/>
      <c r="J103" s="275"/>
      <c r="K103" s="275"/>
      <c r="L103" s="275"/>
      <c r="M103" s="275"/>
      <c r="N103" s="275"/>
      <c r="O103" s="276"/>
      <c r="P103" s="319">
        <f>SUM(rpt.end[[#This Row],[(5.1) เงินฝาก]:[(5.11) กิจการเงินร่วมลงทุน]])</f>
        <v>0</v>
      </c>
      <c r="Q103" s="262"/>
    </row>
    <row r="104" spans="1:17" hidden="1">
      <c r="A104" s="271">
        <v>20</v>
      </c>
      <c r="B104" s="272"/>
      <c r="C104" s="273"/>
      <c r="D104" s="299"/>
      <c r="E104" s="318"/>
      <c r="F104" s="275"/>
      <c r="G104" s="275"/>
      <c r="H104" s="275"/>
      <c r="I104" s="275"/>
      <c r="J104" s="275"/>
      <c r="K104" s="275"/>
      <c r="L104" s="275"/>
      <c r="M104" s="275"/>
      <c r="N104" s="275"/>
      <c r="O104" s="276"/>
      <c r="P104" s="319">
        <f>SUM(rpt.end[[#This Row],[(5.1) เงินฝาก]:[(5.11) กิจการเงินร่วมลงทุน]])</f>
        <v>0</v>
      </c>
      <c r="Q104" s="262"/>
    </row>
    <row r="105" spans="1:17" hidden="1">
      <c r="A105" s="271">
        <v>21</v>
      </c>
      <c r="B105" s="272"/>
      <c r="C105" s="273"/>
      <c r="D105" s="299"/>
      <c r="E105" s="318"/>
      <c r="F105" s="275"/>
      <c r="G105" s="275"/>
      <c r="H105" s="275"/>
      <c r="I105" s="275"/>
      <c r="J105" s="275"/>
      <c r="K105" s="275"/>
      <c r="L105" s="275"/>
      <c r="M105" s="275"/>
      <c r="N105" s="275"/>
      <c r="O105" s="276"/>
      <c r="P105" s="319">
        <f>SUM(rpt.end[[#This Row],[(5.1) เงินฝาก]:[(5.11) กิจการเงินร่วมลงทุน]])</f>
        <v>0</v>
      </c>
      <c r="Q105" s="262"/>
    </row>
    <row r="106" spans="1:17" hidden="1">
      <c r="A106" s="271">
        <v>22</v>
      </c>
      <c r="B106" s="272"/>
      <c r="C106" s="273"/>
      <c r="D106" s="299"/>
      <c r="E106" s="318"/>
      <c r="F106" s="275"/>
      <c r="G106" s="275"/>
      <c r="H106" s="275"/>
      <c r="I106" s="275"/>
      <c r="J106" s="275"/>
      <c r="K106" s="275"/>
      <c r="L106" s="275"/>
      <c r="M106" s="275"/>
      <c r="N106" s="275"/>
      <c r="O106" s="276"/>
      <c r="P106" s="319">
        <f>SUM(rpt.end[[#This Row],[(5.1) เงินฝาก]:[(5.11) กิจการเงินร่วมลงทุน]])</f>
        <v>0</v>
      </c>
      <c r="Q106" s="262"/>
    </row>
    <row r="107" spans="1:17" hidden="1">
      <c r="A107" s="271">
        <v>23</v>
      </c>
      <c r="B107" s="272"/>
      <c r="C107" s="273"/>
      <c r="D107" s="299"/>
      <c r="E107" s="318"/>
      <c r="F107" s="275"/>
      <c r="G107" s="275"/>
      <c r="H107" s="275"/>
      <c r="I107" s="275"/>
      <c r="J107" s="275"/>
      <c r="K107" s="275"/>
      <c r="L107" s="275"/>
      <c r="M107" s="275"/>
      <c r="N107" s="275"/>
      <c r="O107" s="276"/>
      <c r="P107" s="319">
        <f>SUM(rpt.end[[#This Row],[(5.1) เงินฝาก]:[(5.11) กิจการเงินร่วมลงทุน]])</f>
        <v>0</v>
      </c>
      <c r="Q107" s="262"/>
    </row>
    <row r="108" spans="1:17" hidden="1">
      <c r="A108" s="271">
        <v>24</v>
      </c>
      <c r="B108" s="272"/>
      <c r="C108" s="273"/>
      <c r="D108" s="299"/>
      <c r="E108" s="318"/>
      <c r="F108" s="275"/>
      <c r="G108" s="275"/>
      <c r="H108" s="275"/>
      <c r="I108" s="275"/>
      <c r="J108" s="275"/>
      <c r="K108" s="275"/>
      <c r="L108" s="275"/>
      <c r="M108" s="275"/>
      <c r="N108" s="275"/>
      <c r="O108" s="276"/>
      <c r="P108" s="319">
        <f>SUM(rpt.end[[#This Row],[(5.1) เงินฝาก]:[(5.11) กิจการเงินร่วมลงทุน]])</f>
        <v>0</v>
      </c>
      <c r="Q108" s="262"/>
    </row>
    <row r="109" spans="1:17" hidden="1">
      <c r="A109" s="271">
        <v>25</v>
      </c>
      <c r="B109" s="272"/>
      <c r="C109" s="273"/>
      <c r="D109" s="299"/>
      <c r="E109" s="318"/>
      <c r="F109" s="275"/>
      <c r="G109" s="275"/>
      <c r="H109" s="275"/>
      <c r="I109" s="275"/>
      <c r="J109" s="275"/>
      <c r="K109" s="275"/>
      <c r="L109" s="275"/>
      <c r="M109" s="275"/>
      <c r="N109" s="275"/>
      <c r="O109" s="276"/>
      <c r="P109" s="319">
        <f>SUM(rpt.end[[#This Row],[(5.1) เงินฝาก]:[(5.11) กิจการเงินร่วมลงทุน]])</f>
        <v>0</v>
      </c>
      <c r="Q109" s="262"/>
    </row>
    <row r="110" spans="1:17" hidden="1">
      <c r="A110" s="271">
        <v>26</v>
      </c>
      <c r="B110" s="272"/>
      <c r="C110" s="273"/>
      <c r="D110" s="299"/>
      <c r="E110" s="318"/>
      <c r="F110" s="275"/>
      <c r="G110" s="275"/>
      <c r="H110" s="275"/>
      <c r="I110" s="275"/>
      <c r="J110" s="275"/>
      <c r="K110" s="275"/>
      <c r="L110" s="275"/>
      <c r="M110" s="275"/>
      <c r="N110" s="275"/>
      <c r="O110" s="276"/>
      <c r="P110" s="319">
        <f>SUM(rpt.end[[#This Row],[(5.1) เงินฝาก]:[(5.11) กิจการเงินร่วมลงทุน]])</f>
        <v>0</v>
      </c>
      <c r="Q110" s="262"/>
    </row>
    <row r="111" spans="1:17" hidden="1">
      <c r="A111" s="271">
        <v>27</v>
      </c>
      <c r="B111" s="272"/>
      <c r="C111" s="273"/>
      <c r="D111" s="299"/>
      <c r="E111" s="318"/>
      <c r="F111" s="275"/>
      <c r="G111" s="275"/>
      <c r="H111" s="275"/>
      <c r="I111" s="275"/>
      <c r="J111" s="275"/>
      <c r="K111" s="275"/>
      <c r="L111" s="275"/>
      <c r="M111" s="275"/>
      <c r="N111" s="275"/>
      <c r="O111" s="276"/>
      <c r="P111" s="319">
        <f>SUM(rpt.end[[#This Row],[(5.1) เงินฝาก]:[(5.11) กิจการเงินร่วมลงทุน]])</f>
        <v>0</v>
      </c>
      <c r="Q111" s="262"/>
    </row>
    <row r="112" spans="1:17" hidden="1">
      <c r="A112" s="271">
        <v>28</v>
      </c>
      <c r="B112" s="272"/>
      <c r="C112" s="273"/>
      <c r="D112" s="299"/>
      <c r="E112" s="318"/>
      <c r="F112" s="275"/>
      <c r="G112" s="275"/>
      <c r="H112" s="275"/>
      <c r="I112" s="275"/>
      <c r="J112" s="275"/>
      <c r="K112" s="275"/>
      <c r="L112" s="275"/>
      <c r="M112" s="275"/>
      <c r="N112" s="275"/>
      <c r="O112" s="276"/>
      <c r="P112" s="319">
        <f>SUM(rpt.end[[#This Row],[(5.1) เงินฝาก]:[(5.11) กิจการเงินร่วมลงทุน]])</f>
        <v>0</v>
      </c>
      <c r="Q112" s="262"/>
    </row>
    <row r="113" spans="1:16" hidden="1">
      <c r="A113" s="271">
        <v>29</v>
      </c>
      <c r="B113" s="272"/>
      <c r="C113" s="273"/>
      <c r="D113" s="299"/>
      <c r="E113" s="318"/>
      <c r="F113" s="275"/>
      <c r="G113" s="275"/>
      <c r="H113" s="275"/>
      <c r="I113" s="275"/>
      <c r="J113" s="275"/>
      <c r="K113" s="275"/>
      <c r="L113" s="275"/>
      <c r="M113" s="275"/>
      <c r="N113" s="275"/>
      <c r="O113" s="276"/>
      <c r="P113" s="319">
        <f>SUM(rpt.end[[#This Row],[(5.1) เงินฝาก]:[(5.11) กิจการเงินร่วมลงทุน]])</f>
        <v>0</v>
      </c>
    </row>
    <row r="114" spans="1:16">
      <c r="A114" s="278">
        <v>30</v>
      </c>
      <c r="B114" s="279"/>
      <c r="C114" s="280"/>
      <c r="D114" s="320"/>
      <c r="E114" s="321"/>
      <c r="F114" s="282"/>
      <c r="G114" s="282"/>
      <c r="H114" s="282"/>
      <c r="I114" s="282"/>
      <c r="J114" s="282"/>
      <c r="K114" s="282"/>
      <c r="L114" s="282"/>
      <c r="M114" s="282"/>
      <c r="N114" s="282"/>
      <c r="O114" s="283"/>
      <c r="P114" s="322">
        <f>SUM(rpt.end[[#This Row],[(5.1) เงินฝาก]:[(5.11) กิจการเงินร่วมลงทุน]])</f>
        <v>0</v>
      </c>
    </row>
    <row r="115" spans="1:16" ht="18.5" thickBot="1">
      <c r="A115" s="285"/>
      <c r="B115" s="286" t="s">
        <v>169</v>
      </c>
      <c r="C115" s="286"/>
      <c r="D115" s="323"/>
      <c r="E115" s="324">
        <f>SUBTOTAL(109,rpt.end[(5.1) เงินฝาก])</f>
        <v>0</v>
      </c>
      <c r="F115" s="288">
        <f>SUBTOTAL(109,rpt.end[(5.2) ตราสารหนี้])</f>
        <v>0</v>
      </c>
      <c r="G115" s="288">
        <f>SUBTOTAL(109,rpt.end[(5.3) ตราสารกึ่งหนี้กึ่งทุน])</f>
        <v>0</v>
      </c>
      <c r="H115" s="288">
        <f>SUBTOTAL(109,rpt.end[(5.4) ตราสารทุน])</f>
        <v>0</v>
      </c>
      <c r="I115" s="288">
        <f>SUBTOTAL(109,rpt.end[(5.5) หน่วยลงทุน])</f>
        <v>0</v>
      </c>
      <c r="J115" s="288">
        <f>SUBTOTAL(109,rpt.end[(5.6) อนุพันธ์])</f>
        <v>0</v>
      </c>
      <c r="K115" s="288">
        <f>SUBTOTAL(109,rpt.end[(5.7) ตราสารหนี้ที่มีอนุพันธ์แฝง])</f>
        <v>0</v>
      </c>
      <c r="L115" s="288">
        <f>SUBTOTAL(109,rpt.end[(5.8) เงินให้กู้ยืม ให้เช่าซื้อรถ 
รับอาวัลตั๋วเงิน และออกหนังสือค้ำประกัน])</f>
        <v>0</v>
      </c>
      <c r="M115" s="288">
        <f>SUBTOTAL(109,rpt.end[(5.9) หลักทรัพย์ยืมและให้ยืม])</f>
        <v>0</v>
      </c>
      <c r="N115" s="288">
        <f>SUBTOTAL(109,rpt.end[(5.10) หลักทรัพย์ซื้อหรือขายคืน])</f>
        <v>0</v>
      </c>
      <c r="O115" s="289">
        <f>SUBTOTAL(109,rpt.end[(5.11) กิจการเงินร่วมลงทุน])</f>
        <v>0</v>
      </c>
      <c r="P115" s="290">
        <f>SUBTOTAL(109,rpt.end[รวม])</f>
        <v>0</v>
      </c>
    </row>
    <row r="116" spans="1:16">
      <c r="E116" s="311"/>
    </row>
    <row r="117" spans="1:16">
      <c r="A117" s="239" t="s">
        <v>412</v>
      </c>
      <c r="B117" s="239" t="s">
        <v>201</v>
      </c>
    </row>
    <row r="118" spans="1:16">
      <c r="B118" s="239" t="s">
        <v>178</v>
      </c>
    </row>
    <row r="119" spans="1:16">
      <c r="B119" s="239" t="s">
        <v>179</v>
      </c>
    </row>
    <row r="120" spans="1:16">
      <c r="B120" s="239" t="s">
        <v>180</v>
      </c>
    </row>
    <row r="121" spans="1:16">
      <c r="B121" s="239" t="s">
        <v>181</v>
      </c>
    </row>
    <row r="122" spans="1:16">
      <c r="B122" s="239" t="s">
        <v>202</v>
      </c>
    </row>
    <row r="123" spans="1:16">
      <c r="B123" s="239" t="s">
        <v>203</v>
      </c>
      <c r="C123" s="312"/>
    </row>
    <row r="124" spans="1:16">
      <c r="B124" s="239" t="s">
        <v>204</v>
      </c>
      <c r="C124" s="312"/>
    </row>
    <row r="125" spans="1:16">
      <c r="B125" s="239" t="s">
        <v>205</v>
      </c>
      <c r="C125" s="312"/>
    </row>
    <row r="126" spans="1:16">
      <c r="B126" s="239" t="s">
        <v>206</v>
      </c>
      <c r="C126" s="312"/>
    </row>
    <row r="127" spans="1:16">
      <c r="B127" s="239" t="s">
        <v>207</v>
      </c>
      <c r="C127" s="312"/>
    </row>
    <row r="128" spans="1:16">
      <c r="B128" s="194" t="s">
        <v>208</v>
      </c>
    </row>
    <row r="129" spans="1:2">
      <c r="B129" s="194" t="s">
        <v>209</v>
      </c>
    </row>
    <row r="131" spans="1:2">
      <c r="A131" s="313"/>
    </row>
    <row r="133" spans="1:2">
      <c r="A133" s="314"/>
    </row>
    <row r="134" spans="1:2">
      <c r="A134" s="334"/>
    </row>
    <row r="135" spans="1:2">
      <c r="A135" s="313"/>
    </row>
  </sheetData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{D87AD65C-A3ED-471F-ABA8-96580F391768}</x14:id>
        </ext>
      </extLst>
    </cfRule>
  </conditionalFormatting>
  <conditionalFormatting sqref="E8:P8">
    <cfRule type="cellIs" dxfId="1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{F2CB4E07-DC13-4FCB-A28C-DB504A28AE5F}</x14:id>
        </ext>
      </extLst>
    </cfRule>
  </conditionalFormatting>
  <conditionalFormatting sqref="E9:P9">
    <cfRule type="cellIs" dxfId="0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{AC343E36-24F7-41AE-80F3-623350113920}</x14:id>
        </ext>
      </extLst>
    </cfRule>
  </conditionalFormatting>
  <pageMargins left="0.24" right="0.21" top="0.45" bottom="1.07" header="0.4" footer="1.1000000000000001"/>
  <pageSetup paperSize="9" scale="55" fitToHeight="2" orientation="landscape" r:id="rId1"/>
  <rowBreaks count="3" manualBreakCount="3">
    <brk id="44" max="16383" man="1"/>
    <brk id="81" max="16383" man="1"/>
    <brk id="115" max="16383" man="1"/>
  </rowBreaks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7AD65C-A3ED-471F-ABA8-96580F391768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F2CB4E07-DC13-4FCB-A28C-DB504A28AE5F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E8:P8</xm:sqref>
        </x14:conditionalFormatting>
        <x14:conditionalFormatting xmlns:xm="http://schemas.microsoft.com/office/excel/2006/main">
          <x14:cfRule type="dataBar" id="{AC343E36-24F7-41AE-80F3-62335011392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Sheet1</vt:lpstr>
      <vt:lpstr>เอกสารแนบ 1</vt:lpstr>
      <vt:lpstr>เอกสารแนบ 2</vt:lpstr>
      <vt:lpstr>เอกสารแนบ 3</vt:lpstr>
      <vt:lpstr>เอกสารแนบ 4</vt:lpstr>
      <vt:lpstr>เอกสารแนบ 5</vt:lpstr>
      <vt:lpstr>เอกสารแนบ 6</vt:lpstr>
      <vt:lpstr>เอกสารแนบ 7</vt:lpstr>
      <vt:lpstr>เอกสารแนบ 8</vt:lpstr>
      <vt:lpstr>เอกสารแนบ 9</vt:lpstr>
      <vt:lpstr>Sheet8</vt:lpstr>
      <vt:lpstr>'เอกสารแนบ 1'!Print_Titles</vt:lpstr>
      <vt:lpstr>'เอกสารแนบ 6'!Print_Titles</vt:lpstr>
      <vt:lpstr>'เอกสารแนบ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Khattiyapong Rungboonkong / ขัตติยพงศ์ รุ่งบุญคง</dc:creator>
  <cp:keywords/>
  <dc:description/>
  <cp:lastModifiedBy>Natthika Kittisoponpan / ณัฏฐิกา กิตติโสภณพันธุ์</cp:lastModifiedBy>
  <cp:revision/>
  <cp:lastPrinted>2025-07-23T03:56:00Z</cp:lastPrinted>
  <dcterms:created xsi:type="dcterms:W3CDTF">2020-04-15T06:24:44Z</dcterms:created>
  <dcterms:modified xsi:type="dcterms:W3CDTF">2025-07-29T03:31:36Z</dcterms:modified>
  <cp:category/>
  <cp:contentStatus/>
</cp:coreProperties>
</file>